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/>
  <mc:AlternateContent xmlns:mc="http://schemas.openxmlformats.org/markup-compatibility/2006">
    <mc:Choice Requires="x15">
      <x15ac:absPath xmlns:x15ac="http://schemas.microsoft.com/office/spreadsheetml/2010/11/ac" url="C:\Users\Ted\Desktop\05 - Příloha č. 3 P3 Výkaz výměr\05 - Příloha č. 3 P3 Výkaz výměr\VÝKAZ VÝMĚR\SO 08 ZATEPLENÍ PODLAHY PŮDY A ZMĚNA ZASKLENÍ OKEN\"/>
    </mc:Choice>
  </mc:AlternateContent>
  <xr:revisionPtr revIDLastSave="0" documentId="13_ncr:1_{C52026F4-F2C0-4BAF-A71A-FE7076388295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Rekapitulace stavby" sheetId="1" r:id="rId1"/>
    <sheet name="01b.D01 - Zateplení podla..." sheetId="2" r:id="rId2"/>
    <sheet name="01c.D01 - Okna - izolační..." sheetId="3" r:id="rId3"/>
    <sheet name="Pokyny pro vyplnění" sheetId="4" r:id="rId4"/>
  </sheets>
  <definedNames>
    <definedName name="_xlnm._FilterDatabase" localSheetId="1" hidden="1">'01b.D01 - Zateplení podla...'!$C$83:$K$294</definedName>
    <definedName name="_xlnm._FilterDatabase" localSheetId="2" hidden="1">'01c.D01 - Okna - izolační...'!$C$80:$K$208</definedName>
    <definedName name="_xlnm.Print_Titles" localSheetId="1">'01b.D01 - Zateplení podla...'!$83:$83</definedName>
    <definedName name="_xlnm.Print_Titles" localSheetId="2">'01c.D01 - Okna - izolační...'!$80:$80</definedName>
    <definedName name="_xlnm.Print_Titles" localSheetId="0">'Rekapitulace stavby'!$52:$52</definedName>
    <definedName name="_xlnm.Print_Area" localSheetId="1">'01b.D01 - Zateplení podla...'!$C$4:$J$39,'01b.D01 - Zateplení podla...'!$C$45:$J$65,'01b.D01 - Zateplení podla...'!$C$71:$T$294</definedName>
    <definedName name="_xlnm.Print_Area" localSheetId="2">'01c.D01 - Okna - izolační...'!$C$4:$J$39,'01c.D01 - Okna - izolační...'!$C$45:$J$62,'01c.D01 - Okna - izolační...'!$C$68:$T$208</definedName>
    <definedName name="_xlnm.Print_Area" localSheetId="3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3" l="1"/>
  <c r="J36" i="3"/>
  <c r="AY56" i="1"/>
  <c r="J35" i="3"/>
  <c r="AX56" i="1"/>
  <c r="BI204" i="3"/>
  <c r="BH204" i="3"/>
  <c r="BG204" i="3"/>
  <c r="BF204" i="3"/>
  <c r="T204" i="3"/>
  <c r="R204" i="3"/>
  <c r="P204" i="3"/>
  <c r="BI199" i="3"/>
  <c r="BH199" i="3"/>
  <c r="BG199" i="3"/>
  <c r="BF199" i="3"/>
  <c r="T199" i="3"/>
  <c r="R199" i="3"/>
  <c r="P199" i="3"/>
  <c r="BI194" i="3"/>
  <c r="BH194" i="3"/>
  <c r="BG194" i="3"/>
  <c r="BF194" i="3"/>
  <c r="T194" i="3"/>
  <c r="R194" i="3"/>
  <c r="P194" i="3"/>
  <c r="BI189" i="3"/>
  <c r="BH189" i="3"/>
  <c r="BG189" i="3"/>
  <c r="BF189" i="3"/>
  <c r="T189" i="3"/>
  <c r="R189" i="3"/>
  <c r="P189" i="3"/>
  <c r="BI184" i="3"/>
  <c r="BH184" i="3"/>
  <c r="BG184" i="3"/>
  <c r="BF184" i="3"/>
  <c r="T184" i="3"/>
  <c r="R184" i="3"/>
  <c r="P184" i="3"/>
  <c r="BI179" i="3"/>
  <c r="BH179" i="3"/>
  <c r="BG179" i="3"/>
  <c r="BF179" i="3"/>
  <c r="T179" i="3"/>
  <c r="R179" i="3"/>
  <c r="P179" i="3"/>
  <c r="BI174" i="3"/>
  <c r="BH174" i="3"/>
  <c r="BG174" i="3"/>
  <c r="BF174" i="3"/>
  <c r="T174" i="3"/>
  <c r="R174" i="3"/>
  <c r="P174" i="3"/>
  <c r="BI169" i="3"/>
  <c r="BH169" i="3"/>
  <c r="BG169" i="3"/>
  <c r="BF169" i="3"/>
  <c r="T169" i="3"/>
  <c r="R169" i="3"/>
  <c r="P169" i="3"/>
  <c r="BI164" i="3"/>
  <c r="BH164" i="3"/>
  <c r="BG164" i="3"/>
  <c r="BF164" i="3"/>
  <c r="T164" i="3"/>
  <c r="R164" i="3"/>
  <c r="P164" i="3"/>
  <c r="BI159" i="3"/>
  <c r="BH159" i="3"/>
  <c r="BG159" i="3"/>
  <c r="BF159" i="3"/>
  <c r="T159" i="3"/>
  <c r="R159" i="3"/>
  <c r="P159" i="3"/>
  <c r="BI154" i="3"/>
  <c r="BH154" i="3"/>
  <c r="BG154" i="3"/>
  <c r="BF154" i="3"/>
  <c r="T154" i="3"/>
  <c r="R154" i="3"/>
  <c r="P154" i="3"/>
  <c r="BI149" i="3"/>
  <c r="BH149" i="3"/>
  <c r="BG149" i="3"/>
  <c r="BF149" i="3"/>
  <c r="T149" i="3"/>
  <c r="R149" i="3"/>
  <c r="P149" i="3"/>
  <c r="BI144" i="3"/>
  <c r="BH144" i="3"/>
  <c r="BG144" i="3"/>
  <c r="BF144" i="3"/>
  <c r="T144" i="3"/>
  <c r="R144" i="3"/>
  <c r="P144" i="3"/>
  <c r="BI139" i="3"/>
  <c r="BH139" i="3"/>
  <c r="BG139" i="3"/>
  <c r="BF139" i="3"/>
  <c r="T139" i="3"/>
  <c r="R139" i="3"/>
  <c r="P139" i="3"/>
  <c r="BI134" i="3"/>
  <c r="BH134" i="3"/>
  <c r="BG134" i="3"/>
  <c r="BF134" i="3"/>
  <c r="T134" i="3"/>
  <c r="R134" i="3"/>
  <c r="P134" i="3"/>
  <c r="BI129" i="3"/>
  <c r="BH129" i="3"/>
  <c r="BG129" i="3"/>
  <c r="BF129" i="3"/>
  <c r="T129" i="3"/>
  <c r="R129" i="3"/>
  <c r="P129" i="3"/>
  <c r="BI124" i="3"/>
  <c r="BH124" i="3"/>
  <c r="BG124" i="3"/>
  <c r="BF124" i="3"/>
  <c r="T124" i="3"/>
  <c r="R124" i="3"/>
  <c r="P124" i="3"/>
  <c r="BI119" i="3"/>
  <c r="BH119" i="3"/>
  <c r="BG119" i="3"/>
  <c r="BF119" i="3"/>
  <c r="T119" i="3"/>
  <c r="R119" i="3"/>
  <c r="P119" i="3"/>
  <c r="BI114" i="3"/>
  <c r="BH114" i="3"/>
  <c r="BG114" i="3"/>
  <c r="BF114" i="3"/>
  <c r="T114" i="3"/>
  <c r="R114" i="3"/>
  <c r="P114" i="3"/>
  <c r="BI109" i="3"/>
  <c r="BH109" i="3"/>
  <c r="BG109" i="3"/>
  <c r="BF109" i="3"/>
  <c r="T109" i="3"/>
  <c r="R109" i="3"/>
  <c r="P109" i="3"/>
  <c r="BI104" i="3"/>
  <c r="BH104" i="3"/>
  <c r="BG104" i="3"/>
  <c r="BF104" i="3"/>
  <c r="T104" i="3"/>
  <c r="R104" i="3"/>
  <c r="P104" i="3"/>
  <c r="BI99" i="3"/>
  <c r="BH99" i="3"/>
  <c r="BG99" i="3"/>
  <c r="BF99" i="3"/>
  <c r="T99" i="3"/>
  <c r="R99" i="3"/>
  <c r="P99" i="3"/>
  <c r="BI94" i="3"/>
  <c r="BH94" i="3"/>
  <c r="BG94" i="3"/>
  <c r="BF94" i="3"/>
  <c r="T94" i="3"/>
  <c r="R94" i="3"/>
  <c r="P94" i="3"/>
  <c r="BI89" i="3"/>
  <c r="BH89" i="3"/>
  <c r="BG89" i="3"/>
  <c r="BF89" i="3"/>
  <c r="T89" i="3"/>
  <c r="R89" i="3"/>
  <c r="P89" i="3"/>
  <c r="BI84" i="3"/>
  <c r="BH84" i="3"/>
  <c r="BG84" i="3"/>
  <c r="BF84" i="3"/>
  <c r="T84" i="3"/>
  <c r="R84" i="3"/>
  <c r="P84" i="3"/>
  <c r="F77" i="3"/>
  <c r="F75" i="3"/>
  <c r="E73" i="3"/>
  <c r="F54" i="3"/>
  <c r="F52" i="3"/>
  <c r="E50" i="3"/>
  <c r="J24" i="3"/>
  <c r="E24" i="3"/>
  <c r="J55" i="3" s="1"/>
  <c r="J23" i="3"/>
  <c r="J21" i="3"/>
  <c r="E21" i="3"/>
  <c r="J54" i="3" s="1"/>
  <c r="J20" i="3"/>
  <c r="J18" i="3"/>
  <c r="E18" i="3"/>
  <c r="F55" i="3"/>
  <c r="J17" i="3"/>
  <c r="J12" i="3"/>
  <c r="J75" i="3"/>
  <c r="E7" i="3"/>
  <c r="E71" i="3" s="1"/>
  <c r="J37" i="2"/>
  <c r="J36" i="2"/>
  <c r="AY55" i="1"/>
  <c r="J35" i="2"/>
  <c r="AX55" i="1"/>
  <c r="BI279" i="2"/>
  <c r="BH279" i="2"/>
  <c r="BG279" i="2"/>
  <c r="BF279" i="2"/>
  <c r="T279" i="2"/>
  <c r="R279" i="2"/>
  <c r="P279" i="2"/>
  <c r="BI273" i="2"/>
  <c r="BH273" i="2"/>
  <c r="BG273" i="2"/>
  <c r="BF273" i="2"/>
  <c r="T273" i="2"/>
  <c r="R273" i="2"/>
  <c r="P273" i="2"/>
  <c r="BI257" i="2"/>
  <c r="BH257" i="2"/>
  <c r="BG257" i="2"/>
  <c r="BF257" i="2"/>
  <c r="T257" i="2"/>
  <c r="R257" i="2"/>
  <c r="P257" i="2"/>
  <c r="BI253" i="2"/>
  <c r="BH253" i="2"/>
  <c r="BG253" i="2"/>
  <c r="BF253" i="2"/>
  <c r="T253" i="2"/>
  <c r="R253" i="2"/>
  <c r="P253" i="2"/>
  <c r="BI247" i="2"/>
  <c r="BH247" i="2"/>
  <c r="BG247" i="2"/>
  <c r="BF247" i="2"/>
  <c r="T247" i="2"/>
  <c r="R247" i="2"/>
  <c r="P247" i="2"/>
  <c r="BI241" i="2"/>
  <c r="BH241" i="2"/>
  <c r="BG241" i="2"/>
  <c r="BF241" i="2"/>
  <c r="T241" i="2"/>
  <c r="R241" i="2"/>
  <c r="P241" i="2"/>
  <c r="BI233" i="2"/>
  <c r="BH233" i="2"/>
  <c r="BG233" i="2"/>
  <c r="BF233" i="2"/>
  <c r="T233" i="2"/>
  <c r="R233" i="2"/>
  <c r="P233" i="2"/>
  <c r="BI223" i="2"/>
  <c r="BH223" i="2"/>
  <c r="BG223" i="2"/>
  <c r="BF223" i="2"/>
  <c r="T223" i="2"/>
  <c r="R223" i="2"/>
  <c r="P223" i="2"/>
  <c r="BI212" i="2"/>
  <c r="BH212" i="2"/>
  <c r="BG212" i="2"/>
  <c r="BF212" i="2"/>
  <c r="T212" i="2"/>
  <c r="R212" i="2"/>
  <c r="P212" i="2"/>
  <c r="BI205" i="2"/>
  <c r="BH205" i="2"/>
  <c r="BG205" i="2"/>
  <c r="BF205" i="2"/>
  <c r="T205" i="2"/>
  <c r="R205" i="2"/>
  <c r="P205" i="2"/>
  <c r="BI199" i="2"/>
  <c r="BH199" i="2"/>
  <c r="BG199" i="2"/>
  <c r="BF199" i="2"/>
  <c r="T199" i="2"/>
  <c r="R199" i="2"/>
  <c r="P199" i="2"/>
  <c r="BI186" i="2"/>
  <c r="BH186" i="2"/>
  <c r="BG186" i="2"/>
  <c r="BF186" i="2"/>
  <c r="T186" i="2"/>
  <c r="R186" i="2"/>
  <c r="P186" i="2"/>
  <c r="BI182" i="2"/>
  <c r="BH182" i="2"/>
  <c r="BG182" i="2"/>
  <c r="BF182" i="2"/>
  <c r="T182" i="2"/>
  <c r="R182" i="2"/>
  <c r="P182" i="2"/>
  <c r="BI175" i="2"/>
  <c r="BH175" i="2"/>
  <c r="BG175" i="2"/>
  <c r="BF175" i="2"/>
  <c r="T175" i="2"/>
  <c r="R175" i="2"/>
  <c r="P175" i="2"/>
  <c r="BI168" i="2"/>
  <c r="BH168" i="2"/>
  <c r="BG168" i="2"/>
  <c r="BF168" i="2"/>
  <c r="T168" i="2"/>
  <c r="R168" i="2"/>
  <c r="P168" i="2"/>
  <c r="BI158" i="2"/>
  <c r="BH158" i="2"/>
  <c r="BG158" i="2"/>
  <c r="BF158" i="2"/>
  <c r="T158" i="2"/>
  <c r="R158" i="2"/>
  <c r="P158" i="2"/>
  <c r="BI149" i="2"/>
  <c r="BH149" i="2"/>
  <c r="BG149" i="2"/>
  <c r="BF149" i="2"/>
  <c r="T149" i="2"/>
  <c r="R149" i="2"/>
  <c r="P149" i="2"/>
  <c r="BI146" i="2"/>
  <c r="BH146" i="2"/>
  <c r="BG146" i="2"/>
  <c r="BF146" i="2"/>
  <c r="T146" i="2"/>
  <c r="R146" i="2"/>
  <c r="P146" i="2"/>
  <c r="BI139" i="2"/>
  <c r="BH139" i="2"/>
  <c r="BG139" i="2"/>
  <c r="BF139" i="2"/>
  <c r="T139" i="2"/>
  <c r="R139" i="2"/>
  <c r="P139" i="2"/>
  <c r="BI135" i="2"/>
  <c r="BH135" i="2"/>
  <c r="BG135" i="2"/>
  <c r="BF135" i="2"/>
  <c r="T135" i="2"/>
  <c r="R135" i="2"/>
  <c r="P135" i="2"/>
  <c r="BI132" i="2"/>
  <c r="BH132" i="2"/>
  <c r="BG132" i="2"/>
  <c r="BF132" i="2"/>
  <c r="T132" i="2"/>
  <c r="R132" i="2"/>
  <c r="P132" i="2"/>
  <c r="BI124" i="2"/>
  <c r="BH124" i="2"/>
  <c r="BG124" i="2"/>
  <c r="BF124" i="2"/>
  <c r="T124" i="2"/>
  <c r="R124" i="2"/>
  <c r="P124" i="2"/>
  <c r="BI107" i="2"/>
  <c r="BH107" i="2"/>
  <c r="BG107" i="2"/>
  <c r="BF107" i="2"/>
  <c r="T107" i="2"/>
  <c r="R107" i="2"/>
  <c r="P107" i="2"/>
  <c r="BI94" i="2"/>
  <c r="BH94" i="2"/>
  <c r="BG94" i="2"/>
  <c r="BF94" i="2"/>
  <c r="T94" i="2"/>
  <c r="R94" i="2"/>
  <c r="P94" i="2"/>
  <c r="BI87" i="2"/>
  <c r="BH87" i="2"/>
  <c r="BG87" i="2"/>
  <c r="BF87" i="2"/>
  <c r="T87" i="2"/>
  <c r="R87" i="2"/>
  <c r="P87" i="2"/>
  <c r="F80" i="2"/>
  <c r="F78" i="2"/>
  <c r="E76" i="2"/>
  <c r="F54" i="2"/>
  <c r="F52" i="2"/>
  <c r="E50" i="2"/>
  <c r="J24" i="2"/>
  <c r="E24" i="2"/>
  <c r="J81" i="2"/>
  <c r="J23" i="2"/>
  <c r="J21" i="2"/>
  <c r="E21" i="2"/>
  <c r="J80" i="2" s="1"/>
  <c r="J20" i="2"/>
  <c r="J18" i="2"/>
  <c r="E18" i="2"/>
  <c r="F81" i="2"/>
  <c r="J17" i="2"/>
  <c r="J12" i="2"/>
  <c r="J78" i="2" s="1"/>
  <c r="E7" i="2"/>
  <c r="E74" i="2"/>
  <c r="L50" i="1"/>
  <c r="AM50" i="1"/>
  <c r="AM49" i="1"/>
  <c r="L49" i="1"/>
  <c r="AM47" i="1"/>
  <c r="L47" i="1"/>
  <c r="L45" i="1"/>
  <c r="L44" i="1"/>
  <c r="J146" i="2"/>
  <c r="BK182" i="2"/>
  <c r="J247" i="2"/>
  <c r="BK149" i="2"/>
  <c r="BK84" i="3"/>
  <c r="BK169" i="3"/>
  <c r="BK164" i="3"/>
  <c r="J186" i="2"/>
  <c r="BK186" i="2"/>
  <c r="BK124" i="2"/>
  <c r="J132" i="2"/>
  <c r="J104" i="3"/>
  <c r="BK104" i="3"/>
  <c r="J179" i="3"/>
  <c r="BK109" i="3"/>
  <c r="BK114" i="3"/>
  <c r="BK247" i="2"/>
  <c r="J279" i="2"/>
  <c r="BK132" i="2"/>
  <c r="J241" i="2"/>
  <c r="J158" i="2"/>
  <c r="J204" i="3"/>
  <c r="BK204" i="3"/>
  <c r="BK119" i="3"/>
  <c r="J154" i="3"/>
  <c r="BK257" i="2"/>
  <c r="J94" i="2"/>
  <c r="J124" i="2"/>
  <c r="BK233" i="2"/>
  <c r="BK134" i="3"/>
  <c r="J114" i="3"/>
  <c r="BK94" i="3"/>
  <c r="J233" i="2"/>
  <c r="BK253" i="2"/>
  <c r="J149" i="2"/>
  <c r="J168" i="2"/>
  <c r="J139" i="3"/>
  <c r="J164" i="3"/>
  <c r="J199" i="3"/>
  <c r="J159" i="3"/>
  <c r="J194" i="3"/>
  <c r="J99" i="3"/>
  <c r="J223" i="2"/>
  <c r="J257" i="2"/>
  <c r="BK87" i="2"/>
  <c r="BK175" i="2"/>
  <c r="BK144" i="3"/>
  <c r="J119" i="3"/>
  <c r="BK184" i="3"/>
  <c r="J89" i="3"/>
  <c r="J109" i="3"/>
  <c r="BK241" i="2"/>
  <c r="J212" i="2"/>
  <c r="BK107" i="2"/>
  <c r="J182" i="2"/>
  <c r="BK179" i="3"/>
  <c r="BK99" i="3"/>
  <c r="J184" i="3"/>
  <c r="J253" i="2"/>
  <c r="J87" i="2"/>
  <c r="BK94" i="2"/>
  <c r="BK199" i="2"/>
  <c r="BK189" i="3"/>
  <c r="BK199" i="3"/>
  <c r="J124" i="3"/>
  <c r="J84" i="3"/>
  <c r="BK129" i="3"/>
  <c r="J144" i="3"/>
  <c r="BK273" i="2"/>
  <c r="J175" i="2"/>
  <c r="BK168" i="2"/>
  <c r="BK135" i="2"/>
  <c r="BK223" i="2"/>
  <c r="J107" i="2"/>
  <c r="J129" i="3"/>
  <c r="BK89" i="3"/>
  <c r="J174" i="3"/>
  <c r="J134" i="3"/>
  <c r="J199" i="2"/>
  <c r="J273" i="2"/>
  <c r="BK139" i="2"/>
  <c r="BK212" i="2"/>
  <c r="J149" i="3"/>
  <c r="BK139" i="3"/>
  <c r="BK124" i="3"/>
  <c r="BK279" i="2"/>
  <c r="J139" i="2"/>
  <c r="BK146" i="2"/>
  <c r="AS54" i="1"/>
  <c r="J189" i="3"/>
  <c r="J169" i="3"/>
  <c r="J94" i="3"/>
  <c r="J135" i="2"/>
  <c r="BK205" i="2"/>
  <c r="BK158" i="2"/>
  <c r="J205" i="2"/>
  <c r="BK159" i="3"/>
  <c r="BK154" i="3"/>
  <c r="BK194" i="3"/>
  <c r="BK149" i="3"/>
  <c r="BK174" i="3"/>
  <c r="P83" i="3" l="1"/>
  <c r="P82" i="3" s="1"/>
  <c r="P81" i="3" s="1"/>
  <c r="AU56" i="1" s="1"/>
  <c r="R86" i="2"/>
  <c r="P138" i="2"/>
  <c r="T138" i="2"/>
  <c r="T185" i="2"/>
  <c r="P256" i="2"/>
  <c r="BK83" i="3"/>
  <c r="BK82" i="3" s="1"/>
  <c r="J82" i="3" s="1"/>
  <c r="J60" i="3" s="1"/>
  <c r="P86" i="2"/>
  <c r="BK138" i="2"/>
  <c r="J138" i="2"/>
  <c r="J62" i="2" s="1"/>
  <c r="BK185" i="2"/>
  <c r="J185" i="2" s="1"/>
  <c r="J63" i="2" s="1"/>
  <c r="R185" i="2"/>
  <c r="T256" i="2"/>
  <c r="R83" i="3"/>
  <c r="R82" i="3"/>
  <c r="R81" i="3" s="1"/>
  <c r="BK86" i="2"/>
  <c r="J86" i="2" s="1"/>
  <c r="J61" i="2" s="1"/>
  <c r="T86" i="2"/>
  <c r="R138" i="2"/>
  <c r="P185" i="2"/>
  <c r="BK256" i="2"/>
  <c r="J256" i="2" s="1"/>
  <c r="J64" i="2" s="1"/>
  <c r="R256" i="2"/>
  <c r="T83" i="3"/>
  <c r="T82" i="3"/>
  <c r="T81" i="3"/>
  <c r="E48" i="3"/>
  <c r="J52" i="3"/>
  <c r="F78" i="3"/>
  <c r="BE84" i="3"/>
  <c r="BE124" i="3"/>
  <c r="BE129" i="3"/>
  <c r="BE134" i="3"/>
  <c r="BE154" i="3"/>
  <c r="BE169" i="3"/>
  <c r="BE199" i="3"/>
  <c r="J77" i="3"/>
  <c r="J78" i="3"/>
  <c r="BE99" i="3"/>
  <c r="BE139" i="3"/>
  <c r="BE204" i="3"/>
  <c r="BE144" i="3"/>
  <c r="BE159" i="3"/>
  <c r="BE184" i="3"/>
  <c r="BE189" i="3"/>
  <c r="BE89" i="3"/>
  <c r="BE94" i="3"/>
  <c r="BE104" i="3"/>
  <c r="BE109" i="3"/>
  <c r="BE114" i="3"/>
  <c r="BE119" i="3"/>
  <c r="BE149" i="3"/>
  <c r="BE164" i="3"/>
  <c r="BE174" i="3"/>
  <c r="BE179" i="3"/>
  <c r="BE194" i="3"/>
  <c r="J52" i="2"/>
  <c r="F55" i="2"/>
  <c r="BE87" i="2"/>
  <c r="BE107" i="2"/>
  <c r="BE132" i="2"/>
  <c r="BE139" i="2"/>
  <c r="BE168" i="2"/>
  <c r="BE186" i="2"/>
  <c r="BE205" i="2"/>
  <c r="J55" i="2"/>
  <c r="BE94" i="2"/>
  <c r="E48" i="2"/>
  <c r="J54" i="2"/>
  <c r="BE135" i="2"/>
  <c r="BE146" i="2"/>
  <c r="BE175" i="2"/>
  <c r="BE199" i="2"/>
  <c r="BE233" i="2"/>
  <c r="BE241" i="2"/>
  <c r="BE247" i="2"/>
  <c r="BE253" i="2"/>
  <c r="BE273" i="2"/>
  <c r="BE124" i="2"/>
  <c r="BE149" i="2"/>
  <c r="BE158" i="2"/>
  <c r="BE182" i="2"/>
  <c r="BE212" i="2"/>
  <c r="BE223" i="2"/>
  <c r="BE257" i="2"/>
  <c r="BE279" i="2"/>
  <c r="F34" i="3"/>
  <c r="BA56" i="1" s="1"/>
  <c r="F35" i="3"/>
  <c r="BB56" i="1"/>
  <c r="J34" i="2"/>
  <c r="AW55" i="1" s="1"/>
  <c r="J34" i="3"/>
  <c r="AW56" i="1" s="1"/>
  <c r="F34" i="2"/>
  <c r="BA55" i="1" s="1"/>
  <c r="F36" i="3"/>
  <c r="BC56" i="1"/>
  <c r="F36" i="2"/>
  <c r="BC55" i="1" s="1"/>
  <c r="F35" i="2"/>
  <c r="BB55" i="1" s="1"/>
  <c r="F37" i="2"/>
  <c r="BD55" i="1" s="1"/>
  <c r="F37" i="3"/>
  <c r="BD56" i="1"/>
  <c r="T85" i="2" l="1"/>
  <c r="T84" i="2" s="1"/>
  <c r="P85" i="2"/>
  <c r="P84" i="2"/>
  <c r="AU55" i="1" s="1"/>
  <c r="AU54" i="1" s="1"/>
  <c r="R85" i="2"/>
  <c r="R84" i="2" s="1"/>
  <c r="BK81" i="3"/>
  <c r="J81" i="3"/>
  <c r="J30" i="3" s="1"/>
  <c r="AG56" i="1" s="1"/>
  <c r="J83" i="3"/>
  <c r="J61" i="3" s="1"/>
  <c r="BK85" i="2"/>
  <c r="J85" i="2"/>
  <c r="J60" i="2"/>
  <c r="J33" i="2"/>
  <c r="AV55" i="1" s="1"/>
  <c r="AT55" i="1" s="1"/>
  <c r="F33" i="2"/>
  <c r="AZ55" i="1" s="1"/>
  <c r="J33" i="3"/>
  <c r="AV56" i="1" s="1"/>
  <c r="AT56" i="1" s="1"/>
  <c r="F33" i="3"/>
  <c r="AZ56" i="1" s="1"/>
  <c r="BA54" i="1"/>
  <c r="AW54" i="1" s="1"/>
  <c r="AK30" i="1" s="1"/>
  <c r="BB54" i="1"/>
  <c r="W31" i="1" s="1"/>
  <c r="BD54" i="1"/>
  <c r="W33" i="1" s="1"/>
  <c r="BC54" i="1"/>
  <c r="W32" i="1"/>
  <c r="AN56" i="1" l="1"/>
  <c r="BK84" i="2"/>
  <c r="J84" i="2"/>
  <c r="J59" i="2"/>
  <c r="J59" i="3"/>
  <c r="J39" i="3"/>
  <c r="AZ54" i="1"/>
  <c r="AV54" i="1" s="1"/>
  <c r="AK29" i="1" s="1"/>
  <c r="W30" i="1"/>
  <c r="AX54" i="1"/>
  <c r="AY54" i="1"/>
  <c r="J30" i="2" l="1"/>
  <c r="AG55" i="1" s="1"/>
  <c r="AG54" i="1" s="1"/>
  <c r="AT54" i="1"/>
  <c r="W29" i="1"/>
  <c r="AK26" i="1" l="1"/>
  <c r="AN54" i="1"/>
  <c r="J39" i="2"/>
  <c r="AN55" i="1"/>
  <c r="AK35" i="1"/>
</calcChain>
</file>

<file path=xl/sharedStrings.xml><?xml version="1.0" encoding="utf-8"?>
<sst xmlns="http://schemas.openxmlformats.org/spreadsheetml/2006/main" count="3676" uniqueCount="657">
  <si>
    <t>Export Komplet</t>
  </si>
  <si>
    <t>VZ</t>
  </si>
  <si>
    <t>2.0</t>
  </si>
  <si>
    <t/>
  </si>
  <si>
    <t>False</t>
  </si>
  <si>
    <t>{25c6100a-3330-46ce-b244-fb3e8b9fa27c}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</si>
  <si>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</si>
  <si>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</si>
  <si>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</si>
  <si>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</si>
  <si>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</si>
  <si>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</si>
  <si>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</si>
  <si>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</si>
  <si>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</si>
  <si>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01022023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</si>
  <si>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</si>
  <si>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</si>
  <si>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Dodatek 01 - Sokolovna Krnov - Změny</t>
  </si>
  <si>
    <t>KSO:</t>
  </si>
  <si>
    <t>CC-CZ:</t>
  </si>
  <si>
    <t>Místo:</t>
  </si>
  <si>
    <t>Krnov</t>
  </si>
  <si>
    <t>Datum:</t>
  </si>
  <si>
    <t>6. 2. 2023</t>
  </si>
  <si>
    <t>Zadavatel:</t>
  </si>
  <si>
    <t>IČ:</t>
  </si>
  <si>
    <t>Město Krnov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</si>
  <si>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</si>
  <si>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</si>
  <si>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</si>
  <si>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</si>
  <si>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</si>
  <si>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</si>
  <si>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</si>
  <si>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</si>
  <si>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</si>
  <si>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</si>
  <si>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</si>
  <si>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</si>
  <si>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</si>
  <si>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</si>
  <si>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</si>
  <si>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</si>
  <si>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</si>
  <si>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</si>
  <si>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</si>
  <si>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</si>
  <si>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</si>
  <si>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</si>
  <si>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</si>
  <si>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</si>
  <si>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</si>
  <si>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</si>
  <si>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</si>
  <si>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</si>
  <si>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</si>
  <si>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</si>
  <si>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</si>
  <si>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</si>
  <si>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</si>
  <si>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</si>
  <si>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</si>
  <si>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</si>
  <si>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</si>
  <si>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</si>
  <si>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</si>
  <si>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</si>
  <si>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</si>
  <si>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</si>
  <si>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</si>
  <si>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</si>
  <si>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</si>
  <si>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</si>
  <si>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</si>
  <si>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</si>
  <si>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01b.D01</t>
  </si>
  <si>
    <t>Zateplení podlahy půdy</t>
  </si>
  <si>
    <t>STA</t>
  </si>
  <si>
    <t>1</t>
  </si>
  <si>
    <t>{274cead8-397c-440c-9e86-5697c7ccc3d3}</t>
  </si>
  <si>
    <t>2</t>
  </si>
  <si>
    <t>01c.D01</t>
  </si>
  <si>
    <t>Okna - izolační dvojsklo na vnějších křídlech</t>
  </si>
  <si>
    <t>{4e810059-01b5-41ad-b0e3-76be1fbc99f3}</t>
  </si>
  <si>
    <t>KRYCÍ LIST SOUPISU PRACÍ</t>
  </si>
  <si>
    <t>Objekt:</t>
  </si>
  <si>
    <t>01b.D01 - Zateplení podlahy půdy</t>
  </si>
  <si>
    <t>REKAPITULACE ČLENĚNÍ SOUPISU PRACÍ</t>
  </si>
  <si>
    <t>Kód dílu - Popis</t>
  </si>
  <si>
    <t>Cena celkem [CZK]</t>
  </si>
  <si>
    <t>-1</t>
  </si>
  <si>
    <t>PSV - Práce a dodávky PSV</t>
  </si>
  <si>
    <t xml:space="preserve">    713 - Izolace tepelné</t>
  </si>
  <si>
    <t xml:space="preserve">    762 - Konstrukce tesařské</t>
  </si>
  <si>
    <t xml:space="preserve">    766 - Konstrukce truhlářské</t>
  </si>
  <si>
    <t xml:space="preserve">    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</si>
  <si>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</si>
  <si>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</si>
  <si>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</si>
  <si>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</si>
  <si>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</si>
  <si>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</si>
  <si>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</si>
  <si>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</si>
  <si>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</si>
  <si>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</si>
  <si>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</si>
  <si>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</si>
  <si>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</si>
  <si>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</si>
  <si>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</si>
  <si>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</si>
  <si>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713</t>
  </si>
  <si>
    <t>Izolace tepelné</t>
  </si>
  <si>
    <t>K</t>
  </si>
  <si>
    <t>713122111</t>
  </si>
  <si>
    <t>Parotěsná vrstva pro pochozí půdy vodorovná</t>
  </si>
  <si>
    <t>m2</t>
  </si>
  <si>
    <t>CS ÚRS 2023 01</t>
  </si>
  <si>
    <t>16</t>
  </si>
  <si>
    <t>-1296059107</t>
  </si>
  <si>
    <t>PP</t>
  </si>
  <si>
    <t>Izolace pro pochozí půdy parotěsná vrstva na ploše vodorovné V</t>
  </si>
  <si>
    <t>Online PSC</t>
  </si>
  <si>
    <t>https://podminky.urs.cz/item/CS_URS_2023_01/713122111</t>
  </si>
  <si>
    <t>P</t>
  </si>
  <si>
    <t>Poznámka k položce:_x000D_
specifikace viz. PŮDORYS 4.NP - zateplení podlahy</t>
  </si>
  <si>
    <t>VV</t>
  </si>
  <si>
    <t>zateplení pochozí půdy - skladba P14</t>
  </si>
  <si>
    <t>prvek systémové skladby 1 - parozábrana</t>
  </si>
  <si>
    <t>570,0</t>
  </si>
  <si>
    <t>713122123</t>
  </si>
  <si>
    <t>Nosný rošt z EPS trámců pro pochozí půdy tl 240 mm</t>
  </si>
  <si>
    <t>1776375227</t>
  </si>
  <si>
    <t>Izolace pro pochozí půdy nosný rošt z EPS trámců, osová vzdálenost trámů do 600 mm tloušťky 240 mm</t>
  </si>
  <si>
    <t>https://podminky.urs.cz/item/CS_URS_2023_01/713122123</t>
  </si>
  <si>
    <t>prvek systémové skladby 2a, 2b - Trámky EPS tl. 240 mm a nosný kříž EPS tl. 240 mm</t>
  </si>
  <si>
    <t>471,32+25,71+24,83+17,99</t>
  </si>
  <si>
    <t>-1,58*3,46</t>
  </si>
  <si>
    <t>Mezisoučet</t>
  </si>
  <si>
    <t>3</t>
  </si>
  <si>
    <t>volně ložená minerální vlna tl. 240 mm plocha 4.05a, 4.05b</t>
  </si>
  <si>
    <t>1,4+1,4</t>
  </si>
  <si>
    <t>Součet</t>
  </si>
  <si>
    <t>4</t>
  </si>
  <si>
    <t>713122133</t>
  </si>
  <si>
    <t>Izolace tepelná vkládaná mezi rošt z EPS pochozí půdy dvouvrstvá tl 240 mm</t>
  </si>
  <si>
    <t>459028582</t>
  </si>
  <si>
    <t>Izolace pro pochozí půdy izolace tepelná vkládaná mezi rošty z EPS dvouvrstvá tloušťky 240 mm</t>
  </si>
  <si>
    <t>https://podminky.urs.cz/item/CS_URS_2023_01/713122133</t>
  </si>
  <si>
    <t>prvek systémové skladby 3 - TI tl.240 mm</t>
  </si>
  <si>
    <t>prostor pod dřevěnými stupni</t>
  </si>
  <si>
    <t>1,235*0,345*2+3,46*0,345</t>
  </si>
  <si>
    <t>(0,895*0,34*2+2,77*0,34)/2</t>
  </si>
  <si>
    <t>713191133</t>
  </si>
  <si>
    <t>Montáž izolace tepelné podlah, stropů vrchem nebo střech překrytí fólií s přelepeným spojem</t>
  </si>
  <si>
    <t>-639766305</t>
  </si>
  <si>
    <t>Montáž tepelné izolace stavebních konstrukcí - doplňky a konstrukční součásti podlah, stropů vrchem nebo střech překrytím fólií položenou volně s přelepením spojů</t>
  </si>
  <si>
    <t>https://podminky.urs.cz/item/CS_URS_2023_01/713191133</t>
  </si>
  <si>
    <t xml:space="preserve">prvek systémové skladby 7 - zakrývací paropropustná folie </t>
  </si>
  <si>
    <t>položena na volně loženou minerální izolaci u podélných obvodových stěn (západní a východní strana) vč. plochy 4.05a, 4.05b</t>
  </si>
  <si>
    <t>44,0</t>
  </si>
  <si>
    <t>5</t>
  </si>
  <si>
    <t>M</t>
  </si>
  <si>
    <t>63150819</t>
  </si>
  <si>
    <t>fólie kontaktní difuzně propustná pro doplňkovou hydroizolační vrstvu, jednovrstvá mikrovláknitá s funkční vrstvou tl 220μm</t>
  </si>
  <si>
    <t>32</t>
  </si>
  <si>
    <t>103862163</t>
  </si>
  <si>
    <t>44*1,15 'Přepočtené koeficientem množství</t>
  </si>
  <si>
    <t>6</t>
  </si>
  <si>
    <t>998713103</t>
  </si>
  <si>
    <t>Přesun hmot tonážní pro izolace tepelné v objektech v přes 12 do 24 m</t>
  </si>
  <si>
    <t>t</t>
  </si>
  <si>
    <t>1105080346</t>
  </si>
  <si>
    <t>Přesun hmot pro izolace tepelné stanovený z hmotnosti přesunovaného materiálu vodorovná dopravní vzdálenost do 50 m v objektech výšky přes 12 m do 24 m</t>
  </si>
  <si>
    <t>https://podminky.urs.cz/item/CS_URS_2023_01/998713103</t>
  </si>
  <si>
    <t>762</t>
  </si>
  <si>
    <t>Konstrukce tesařské</t>
  </si>
  <si>
    <t>7</t>
  </si>
  <si>
    <t>762411501</t>
  </si>
  <si>
    <t>Montáž olištování spár stropů hoblovanými lištami</t>
  </si>
  <si>
    <t>m</t>
  </si>
  <si>
    <t>-1534659916</t>
  </si>
  <si>
    <t>Montáž olištování spár hoblovanými lištami stropů</t>
  </si>
  <si>
    <t>https://podminky.urs.cz/item/CS_URS_2023_01/762411501</t>
  </si>
  <si>
    <t>prvek systémové skladby 8 - buková krycí lišta dilatace tl.5 mm</t>
  </si>
  <si>
    <t>172,0</t>
  </si>
  <si>
    <t>8</t>
  </si>
  <si>
    <t>61418152</t>
  </si>
  <si>
    <t>lišta podlahová dřevěná buk tl 5mm</t>
  </si>
  <si>
    <t>-1610055111</t>
  </si>
  <si>
    <t>lišta podlahová dřevěná buk 28x28mm</t>
  </si>
  <si>
    <t>172*1,07 'Přepočtené koeficientem množství</t>
  </si>
  <si>
    <t>9</t>
  </si>
  <si>
    <t>762511277</t>
  </si>
  <si>
    <t>Podlahové kce podkladové z desek OSB tl 25 mm broušených na pero a drážku šroubovaných</t>
  </si>
  <si>
    <t>1373467620</t>
  </si>
  <si>
    <t>Podlahové konstrukce podkladové z dřevoštěpkových desek OSB jednovrstvých šroubovaných na pero a drážku broušených, tloušťky desky 25 mm</t>
  </si>
  <si>
    <t>https://podminky.urs.cz/item/CS_URS_2023_01/762511277</t>
  </si>
  <si>
    <t>prvek systémové skladby 6 - záklop</t>
  </si>
  <si>
    <t>10</t>
  </si>
  <si>
    <t>762526510</t>
  </si>
  <si>
    <t>Montáž podlahové lišty hoblované</t>
  </si>
  <si>
    <t>-1288983056</t>
  </si>
  <si>
    <t>Položení podlah montáž podlahových lišt hoblovaných</t>
  </si>
  <si>
    <t>https://podminky.urs.cz/item/CS_URS_2023_01/762526510</t>
  </si>
  <si>
    <t>prvek systémové skladby 4 - montážní prkna 100/24 mm-nalepena na EPS trámky a kříže</t>
  </si>
  <si>
    <t>760,0</t>
  </si>
  <si>
    <t>prvek systémové skladby 5 - montážní prkna 120/24 mm-nalepena na EPS trámky a kříže</t>
  </si>
  <si>
    <t>58,0</t>
  </si>
  <si>
    <t>11</t>
  </si>
  <si>
    <t>60516100</t>
  </si>
  <si>
    <t>řezivo smrkové sušené tl 30mm</t>
  </si>
  <si>
    <t>m3</t>
  </si>
  <si>
    <t>1884854450</t>
  </si>
  <si>
    <t>760,0*0,1*0,024*1,07</t>
  </si>
  <si>
    <t>58,0*0,12*0,024*1,07</t>
  </si>
  <si>
    <t>12</t>
  </si>
  <si>
    <t>762595001</t>
  </si>
  <si>
    <t>Spojovací prostředky pro položení dřevěných podlah a zakrytí kanálů</t>
  </si>
  <si>
    <t>-2099412963</t>
  </si>
  <si>
    <t>Spojovací prostředky podlah a podkladových konstrukcí hřebíky, vruty</t>
  </si>
  <si>
    <t>https://podminky.urs.cz/item/CS_URS_2023_01/762595001</t>
  </si>
  <si>
    <t>534,383</t>
  </si>
  <si>
    <t>13</t>
  </si>
  <si>
    <t>998762103</t>
  </si>
  <si>
    <t>Přesun hmot tonážní pro kce tesařské v objektech v přes 12 do 24 m</t>
  </si>
  <si>
    <t>1314906962</t>
  </si>
  <si>
    <t>Přesun hmot pro konstrukce tesařské stanovený z hmotnosti přesunovaného materiálu vodorovná dopravní vzdálenost do 50 m v objektech výšky přes 12 do 24 m</t>
  </si>
  <si>
    <t>https://podminky.urs.cz/item/CS_URS_2023_01/998762103</t>
  </si>
  <si>
    <t>766</t>
  </si>
  <si>
    <t>Konstrukce truhlářské</t>
  </si>
  <si>
    <t>14</t>
  </si>
  <si>
    <t>766434321</t>
  </si>
  <si>
    <t>Montáž obložení sloupů a pilířů pl do 5 m2 panely z modřínu a tvrdého dřeva do 0,60 m2</t>
  </si>
  <si>
    <t>40203113</t>
  </si>
  <si>
    <t>Montáž obložení sloupů nebo pilířů plochy do 5 m2 panely obkladovými modřínovými nebo z tvrdých dřevin, plochy do 0,60 m2</t>
  </si>
  <si>
    <t>https://podminky.urs.cz/item/CS_URS_2023_01/766434321</t>
  </si>
  <si>
    <t>Poznámka k položce:_x000D_
specifikace viz.výkres - Vyrovnávací schody ve 4.02</t>
  </si>
  <si>
    <t>vyrovnávací schody ve 4.02 -stupnice tl. 35 mm a podstupnice tl.25 mm z dubové spárovky kotvené do pomocné nosné konstrukce ze dřeva a slepené</t>
  </si>
  <si>
    <t>stupnice schodu š. 345 mm</t>
  </si>
  <si>
    <t>0,345*(0,9*2+2,79)</t>
  </si>
  <si>
    <t>0,345*(1,245*2+3,46)</t>
  </si>
  <si>
    <t>podstupnice schodu v. 110 mm</t>
  </si>
  <si>
    <t>0,11*(0,9*2+2,1)</t>
  </si>
  <si>
    <t>podstupnice schodu v. 145 mm</t>
  </si>
  <si>
    <t>0,145*(1,245*2+2,79)</t>
  </si>
  <si>
    <t>6055RT01</t>
  </si>
  <si>
    <t>Stupnice spárovka dřevo dub tl.35mm, šířka 345mm- výrobek komplet pro montáž</t>
  </si>
  <si>
    <t>1172827396</t>
  </si>
  <si>
    <t>Stupnice spárovka dřevo dub tl.35mm</t>
  </si>
  <si>
    <t>stupnice schodu tl. 35mm, š. 345 mm</t>
  </si>
  <si>
    <t>0,345*(0,9*2+2,79)*1,08</t>
  </si>
  <si>
    <t>0,345*(1,245*2+3,46)*1,08</t>
  </si>
  <si>
    <t>6055RT02</t>
  </si>
  <si>
    <t>Podstupnice spárovka dřevo dub tl.25mm - výrobek komplet pro montáž</t>
  </si>
  <si>
    <t>-205444038</t>
  </si>
  <si>
    <t>Podstupnice spárovka dřevo dub tl.25mm</t>
  </si>
  <si>
    <t>podstupnice schodu tl. 25 mm, v. 110 mm</t>
  </si>
  <si>
    <t>0,11*(0,9*2+2,1)*1,08</t>
  </si>
  <si>
    <t>podstupnice schodu tl.25 mm, v. 145 mm</t>
  </si>
  <si>
    <t>0,145*(1,245*2+2,79)*1,08</t>
  </si>
  <si>
    <t>17</t>
  </si>
  <si>
    <t>766437311</t>
  </si>
  <si>
    <t>Montáž obložení podkladového roštu pro sloupů a pilířů</t>
  </si>
  <si>
    <t>2051255257</t>
  </si>
  <si>
    <t>Montáž obložení sloupů nebo pilířů rošt podkladový</t>
  </si>
  <si>
    <t>https://podminky.urs.cz/item/CS_URS_2023_01/766437311</t>
  </si>
  <si>
    <t>pomocná nosná konstrukce z masivního dřeva pro stupnice a podstupnice vyrovnávacích schodů</t>
  </si>
  <si>
    <t>0,34*7*2</t>
  </si>
  <si>
    <t>0,315*9*2*2</t>
  </si>
  <si>
    <t>0,235*9*4*2</t>
  </si>
  <si>
    <t>1,58*2+3,46</t>
  </si>
  <si>
    <t>18</t>
  </si>
  <si>
    <t>6118RT03</t>
  </si>
  <si>
    <t>Dřevěný hranol tl.40 mm - výrobek komplet pro montáž</t>
  </si>
  <si>
    <t>-1870056178</t>
  </si>
  <si>
    <t>Dřevěný hranol tl.40 mm</t>
  </si>
  <si>
    <t>hranol dl.340x100x40 mm</t>
  </si>
  <si>
    <t>0,34*7*2*1,08</t>
  </si>
  <si>
    <t>hranol dl.315x100x40 mm</t>
  </si>
  <si>
    <t>0,315*9*2*2*1,08</t>
  </si>
  <si>
    <t>hranol 100x40 mm</t>
  </si>
  <si>
    <t>(1,58*2+3,46)*1,08</t>
  </si>
  <si>
    <t>19</t>
  </si>
  <si>
    <t>6118RT04</t>
  </si>
  <si>
    <t>Dřevěný hranol tl.20 mm - výrobek komplet pro montáž</t>
  </si>
  <si>
    <t>349239707</t>
  </si>
  <si>
    <t>Dřevěný hranol tl.20 mm</t>
  </si>
  <si>
    <t>hranol dl. 235x100x20 mm</t>
  </si>
  <si>
    <t>0,235*9*4*2*1,08</t>
  </si>
  <si>
    <t>hranol 100x20 mm</t>
  </si>
  <si>
    <t>20</t>
  </si>
  <si>
    <t>76643RT05</t>
  </si>
  <si>
    <t>Mobilní stupeň velký z bukového masivu a dubové spárovky - výrobek komplet dodávka a nátěr lak</t>
  </si>
  <si>
    <t>kus</t>
  </si>
  <si>
    <t>1133447201</t>
  </si>
  <si>
    <t>Mobilní stupeň velký z bukového masivu a dubové spárovky</t>
  </si>
  <si>
    <t>Poznámka k položce:_x000D_
specifikace viz.výkres - Mobilní stupně do 4.04</t>
  </si>
  <si>
    <t>stupeň velký mobilní  - podesta spárovka dub tl. 20mm, 1100x600 mm</t>
  </si>
  <si>
    <t>podkladní hranoly 80x270 mm a 45x100 mm</t>
  </si>
  <si>
    <t>76643RT06</t>
  </si>
  <si>
    <t>Mobilní stupeň malý z bukového masivu a dubové spárovky- výrobek komplet dodávka a nátěr lak</t>
  </si>
  <si>
    <t>410187971</t>
  </si>
  <si>
    <t>Mobilní stupeň malý z bukového masivu a dubové spárovky</t>
  </si>
  <si>
    <t>stupeň malý mobilní  - podesta spárovka dub tl. 20mm, 600x350 mm</t>
  </si>
  <si>
    <t>podkladní hranoly 60x125 mm a 45x60 mm</t>
  </si>
  <si>
    <t>22</t>
  </si>
  <si>
    <t>998766103</t>
  </si>
  <si>
    <t>Přesun hmot tonážní pro kce truhlářské v objektech v přes 12 do 24 m</t>
  </si>
  <si>
    <t>-1823788724</t>
  </si>
  <si>
    <t>Přesun hmot pro konstrukce truhlářské stanovený z hmotnosti přesunovaného materiálu vodorovná dopravní vzdálenost do 50 m v objektech výšky přes 12 do 24 m</t>
  </si>
  <si>
    <t>https://podminky.urs.cz/item/CS_URS_2023_01/998766103</t>
  </si>
  <si>
    <t>783</t>
  </si>
  <si>
    <t>Dokončovací práce - nátěry</t>
  </si>
  <si>
    <t>23</t>
  </si>
  <si>
    <t>783113111</t>
  </si>
  <si>
    <t>Jednonásobný napouštěcí syntetický nátěr s biocidní přísadou truhlářských konstrukcí</t>
  </si>
  <si>
    <t>1500474346</t>
  </si>
  <si>
    <t>Napouštěcí nátěr truhlářských konstrukcí jednonásobný fungicidní syntetický</t>
  </si>
  <si>
    <t>https://podminky.urs.cz/item/CS_URS_2023_01/783113111</t>
  </si>
  <si>
    <t>napouštěcí nátěr - vyrovnávací schody ve 4.02 pomocná nosná konstrukce z dubového dřeva</t>
  </si>
  <si>
    <t>0,34*(0,1+0,04)*2*7*2</t>
  </si>
  <si>
    <t>0,315*(0,1+0,04)*2*9*2*2</t>
  </si>
  <si>
    <t>(1,58*2+3,46)*(0,1+0,04)*2</t>
  </si>
  <si>
    <t>0,235*(0,1+0,02)*2*9*4*2</t>
  </si>
  <si>
    <t>(1,58*2+3,46)*(0,1+0,02)*2</t>
  </si>
  <si>
    <t>24</t>
  </si>
  <si>
    <t>783128211</t>
  </si>
  <si>
    <t>Lakovací dvojnásobný akrylátový nátěr truhlářských konstrukcí s mezibroušením</t>
  </si>
  <si>
    <t>-699726191</t>
  </si>
  <si>
    <t>Lakovací nátěr truhlářských konstrukcí dvojnásobný s mezibroušením akrylátový</t>
  </si>
  <si>
    <t>https://podminky.urs.cz/item/CS_URS_2023_01/783128211</t>
  </si>
  <si>
    <t>nátěr - vyrovnávací schody ve 4.02 -stupnice tl. 35 mm a podstupnice tl.25 mm z dubové spárovky</t>
  </si>
  <si>
    <t>4,832</t>
  </si>
  <si>
    <t>25</t>
  </si>
  <si>
    <t>783937163</t>
  </si>
  <si>
    <t>790104368</t>
  </si>
  <si>
    <t>Krycí (uzavírací) nátěr betonových podlah dvojnásobný epoxidový rozpouštědlový</t>
  </si>
  <si>
    <t>https://podminky.urs.cz/item/CS_URS_2023_01/783937163</t>
  </si>
  <si>
    <t>Poznámka k položce:_x000D_
Podle Dodatku 01 bude epoxidový nátěr podlay půdy proveden jen v m.číslo 4.04 a před vyrovnávacími stupni</t>
  </si>
  <si>
    <t>včetně penetrace</t>
  </si>
  <si>
    <t xml:space="preserve">odpočet plochy nátěru podlahy ze soupisu prací stavby díl 783 p.č. 418 - podle Dodatku 01 </t>
  </si>
  <si>
    <t>4 np půda</t>
  </si>
  <si>
    <t>-560,7</t>
  </si>
  <si>
    <t>Dodatek 01-úprava povrchů podlah</t>
  </si>
  <si>
    <t>4.04 strojovna VZT</t>
  </si>
  <si>
    <t>17,97</t>
  </si>
  <si>
    <t>4.02a PŮDA před vyrovnávacími stupni</t>
  </si>
  <si>
    <t>0,895*1,045*2</t>
  </si>
  <si>
    <t>01c.D01 - Okna - izolační dvojsklo na vnějších křídlech</t>
  </si>
  <si>
    <t>766111.ZmD01</t>
  </si>
  <si>
    <t>Okno ozn. A1.0 - příplatek za zasklení izolačními dvojskly na vnějších křídlech 1,8x1,7m</t>
  </si>
  <si>
    <t>-920746688</t>
  </si>
  <si>
    <t>Okno ozn. A1.0 - příplatek za zasklení izolačním dvojsklem na vnějších křídlech</t>
  </si>
  <si>
    <t>Poznámka k položce:_x000D_
Dodatek 01 zahrnuje úpravu původního zasklení špaletových oken jednoduchými skly na zasklení izolačními dvojskly na vnějších křídlech, u kterých je upravena hloubka vnějšího rámu a navazující konstrukční prvky</t>
  </si>
  <si>
    <t>1,8x1,7=3,06m2/1 kus</t>
  </si>
  <si>
    <t>766112.ZmD01</t>
  </si>
  <si>
    <t>Okno ozn. A2.0 - příplatek za zasklení izolačními dvojskly na vnějších křídlech 1,8x1,7m</t>
  </si>
  <si>
    <t>-1738573906</t>
  </si>
  <si>
    <t>Okno ozn. A2.0 - příplatek za zasklení izolačním dvojsklem na vnějších křídlech</t>
  </si>
  <si>
    <t>766113.ZmD01</t>
  </si>
  <si>
    <t>Okno ozn. A2.1 - příplatek za zasklení izolačními dvojskly na vnějších křídlech 1,8x1,7m</t>
  </si>
  <si>
    <t>-1081244748</t>
  </si>
  <si>
    <t>Okno ozn. A2.1 - příplatek za zasklení izolačním dvojsklem na vnějších křídlech</t>
  </si>
  <si>
    <t>766114.ZmD01</t>
  </si>
  <si>
    <t>Okno ozn. B1.0 - příplatek za zasklení izolačními dvojskly na vnějších křídlech 4,2x3,2m</t>
  </si>
  <si>
    <t>-1692026880</t>
  </si>
  <si>
    <t>Okno ozn. B1.0 - příplatek za zasklení izolačním dvojsklem na vnějších křídlech</t>
  </si>
  <si>
    <t>4,2x3,2=13,44m2/1 kus</t>
  </si>
  <si>
    <t>766115.ZmD01</t>
  </si>
  <si>
    <t>Okno ozn. B2.0 - příplatek za zasklení izolačními dvojskly na vnějších křídlech 4,2x3,2m</t>
  </si>
  <si>
    <t>-894354070</t>
  </si>
  <si>
    <t>Okno ozn. B2.0 - příplatek za zasklení izolačním dvojsklem na vnějších křídlech</t>
  </si>
  <si>
    <t>766116.ZmD01</t>
  </si>
  <si>
    <t>Okno ozn. C1.0 - příplatek za zasklení izolačními dvojskly na vnějších křídlech 4,2x2,2m</t>
  </si>
  <si>
    <t>2137915790</t>
  </si>
  <si>
    <t>Okno ozn. C1.0 - příplatek za zasklení izolačním dvojsklem na vnějších křídlech</t>
  </si>
  <si>
    <t>4,2x2,2=9,24m2/1 kus</t>
  </si>
  <si>
    <t>766117.ZmD01</t>
  </si>
  <si>
    <t>Okno ozn. D1.0 - příplatek za zasklení izolačními dvojskly na vnějších křídlech 1,7x1,2m</t>
  </si>
  <si>
    <t>955362951</t>
  </si>
  <si>
    <t>Okno ozn. D1.0 - příplatek za zasklení izolačním dvojsklem na vnějších křídlech</t>
  </si>
  <si>
    <t>1,7x1,2=2,04m2/1 kus</t>
  </si>
  <si>
    <t>766118.ZmD01</t>
  </si>
  <si>
    <t>Okno ozn. D1.1 - příplatek za zasklení izolačními dvojskly na vnějších křídlech 1,7x1,2m</t>
  </si>
  <si>
    <t>-248696447</t>
  </si>
  <si>
    <t>Okno ozn. D1.1 - příplatek za zasklení izolačním dvojsklem na vnějších křídlech</t>
  </si>
  <si>
    <t>766119.ZmD01</t>
  </si>
  <si>
    <t>Okno ozn. E1.0 - příplatek za zasklení izolačními dvojskly na vnějších křídlech 2,2x1,7m</t>
  </si>
  <si>
    <t>-1884551290</t>
  </si>
  <si>
    <t>Okno ozn. E1.0 - příplatek za zasklení izolačním dvojsklem na vnějších křídlech</t>
  </si>
  <si>
    <t>2,2x1,7=3,74m2/1 kus</t>
  </si>
  <si>
    <t>766120.ZmD01</t>
  </si>
  <si>
    <t>Okno ozn. E2.0 - příplatek za zasklení izolačními dvojskly na vnějších křídlech 2,2x1,7m</t>
  </si>
  <si>
    <t>-829598707</t>
  </si>
  <si>
    <t>Okno ozn. E2.0 - příplatek za zasklení izolačním dvojsklem na vnějších křídlech</t>
  </si>
  <si>
    <t>766121.ZmD01</t>
  </si>
  <si>
    <t>Okno ozn. E3.0 - příplatek za zasklení izolačními dvojskly na vnějších křídlech 2,2x1,7m</t>
  </si>
  <si>
    <t>-309258825</t>
  </si>
  <si>
    <t>Okno ozn. E3.0 - příplatek za zasklení izolačním dvojsklem na vnějších křídlech</t>
  </si>
  <si>
    <t>766122.ZmD01</t>
  </si>
  <si>
    <t>Okno ozn. F1.0 - příplatek za zasklení izolačními dvojskly na vnějších křídlech 1,15x1,1m</t>
  </si>
  <si>
    <t>-96612302</t>
  </si>
  <si>
    <t>Okno ozn. F1.0 - příplatek za zasklení izolačním dvojsklem na vnějších křídlech</t>
  </si>
  <si>
    <t>1,15x1,1=1,265m2/1 kus</t>
  </si>
  <si>
    <t>766123.ZmD01</t>
  </si>
  <si>
    <t>Okno ozn. G1.0 - příplatek za zasklení izolačními dvojskly na vnějších křídlech 0,8x1,2m</t>
  </si>
  <si>
    <t>617170703</t>
  </si>
  <si>
    <t>Okno ozn. G1.0 - příplatek za zasklení izolačním dvojsklem na vnějších křídlech</t>
  </si>
  <si>
    <t>0,8x1,2=0,96m2/1 kus</t>
  </si>
  <si>
    <t>766124.ZmD01</t>
  </si>
  <si>
    <t>Okno ozn. H1.0 - příplatek za zasklení izolačními dvojskly na vnějších křídlech 5,15x2,35m</t>
  </si>
  <si>
    <t>-2622767</t>
  </si>
  <si>
    <t>Okno ozn. H1.0 - příplatek za zasklení izolačním dvojsklem na vnějších křídlech</t>
  </si>
  <si>
    <t>5,15x2,35=12,11m2/1 kus</t>
  </si>
  <si>
    <t>766125.ZmD01</t>
  </si>
  <si>
    <t>Dveře ozn. I1.0 - příplatek za zasklení izolačními dvojskly 0,85x2,1m</t>
  </si>
  <si>
    <t>-132413069</t>
  </si>
  <si>
    <t>Dveře ozn. I1.0 - příplatek za zasklení izolačním dvojsklem</t>
  </si>
  <si>
    <t>0,85*2,1/3*2=1,19m2/1 kus</t>
  </si>
  <si>
    <t>766126.ZmD01</t>
  </si>
  <si>
    <t>Dveře ozn. J1.0 - příplatek za zasklení izolačními dvojskly 2,0x2,07m</t>
  </si>
  <si>
    <t>1120519415</t>
  </si>
  <si>
    <t xml:space="preserve">Dveře ozn. J1.0 - příplatek za zasklení izolačním dvojsklem </t>
  </si>
  <si>
    <t>2,0*2,07=4,14m2/1 kus</t>
  </si>
  <si>
    <t>766127.ZmD01</t>
  </si>
  <si>
    <t>Vrata ozn. K1.0 - příplatek za zasklení izolačními dvojskly na vnějších křídlech 3,1x3,05m</t>
  </si>
  <si>
    <t>1709096840</t>
  </si>
  <si>
    <t>Vrata ozn. K1.0 - příplatek za zasklení izolačním dvojsklem na vnějších křídlech</t>
  </si>
  <si>
    <t>3,1x3,05/2=4,73m2/1 kus</t>
  </si>
  <si>
    <t>766128.ZmD01</t>
  </si>
  <si>
    <t>Okno ozn. L1.0 - příplatek za zasklení izolačními dvojskly na vnějších křídlech 3,6x2,25m</t>
  </si>
  <si>
    <t>1403823193</t>
  </si>
  <si>
    <t>Okno ozn. L1.0 - příplatek za zasklení izolačním dvojsklem na vnějších křídlech</t>
  </si>
  <si>
    <t>3,6x2,25=8,1m2/1 kus</t>
  </si>
  <si>
    <t>766129.ZmD01</t>
  </si>
  <si>
    <t>Okno ozn. L2.0 - příplatek za zasklení izolačními dvojskly na vnějších křídlech 3,6x2,25m</t>
  </si>
  <si>
    <t>-1627705745</t>
  </si>
  <si>
    <t>Okno ozn. L2.0 - příplatek za zasklení izolačním dvojsklem na vnějších křídlech</t>
  </si>
  <si>
    <t>766130.ZmD01</t>
  </si>
  <si>
    <t>Okno ozn. L3.0 - příplatek za zasklení izolačními dvojskly na vnějších křídlech 3,6x2,25m</t>
  </si>
  <si>
    <t>1514791749</t>
  </si>
  <si>
    <t>Okno ozn. L3.0 - příplatek za zasklení izolačním dvojsklem na vnějších křídlech</t>
  </si>
  <si>
    <t>766131.ZmD01</t>
  </si>
  <si>
    <t>Okno ozn. M1.0 - příplatek za zasklení izolačními dvojskly na vnějších křídlech 3,6x5,4m</t>
  </si>
  <si>
    <t>593962050</t>
  </si>
  <si>
    <t>Okno ozn. M1.0 - příplatek za zasklení izolačním dvojsklem na vnějších křídlech</t>
  </si>
  <si>
    <t>3,6x5,4=19,44m2/1 kus</t>
  </si>
  <si>
    <t>766132.ZmD01</t>
  </si>
  <si>
    <t>Okenní a dveřní sestava ozn. N1.0 - příplatek za zasklení izolačními dvojskly na vnějších křídlech 4,0x3,3m</t>
  </si>
  <si>
    <t>1023657522</t>
  </si>
  <si>
    <t>Okenní a dveřní sestava ozn. N1.0 - příplatek za zasklení izolačním dvojsklem na vnějších křídlech</t>
  </si>
  <si>
    <t>4,0x3,3=13,2m2/1 kus</t>
  </si>
  <si>
    <t>766133.ZmD01</t>
  </si>
  <si>
    <t>Okenní a dveřní sestava ozn. O1.0 - příplatek za zasklení izolačními dvojskly na vnějších křídlech 3,6x4,6m</t>
  </si>
  <si>
    <t>1924434060</t>
  </si>
  <si>
    <t>Okenní a dveřní sestava ozn. O1.0 - příplatek za zasklení izolačním dvojsklem na vnějších křídlech</t>
  </si>
  <si>
    <t>3,6x4,6=16,56m2/1 kus</t>
  </si>
  <si>
    <t>766134.ZmD01</t>
  </si>
  <si>
    <t>Okenní a dveřní sestava ozn. P1.0 - příplatek za zasklení izolačními dvojskly na vnějších křídlech 3,4x10,3m</t>
  </si>
  <si>
    <t>413276886</t>
  </si>
  <si>
    <t>Okenní a dveřní sestava ozn. P1.0 - příplatek za zasklení izolačním dvojsklem na vnějších křídlech</t>
  </si>
  <si>
    <t>1,15x10,3+2,25x9,35=32,89m2/1 kus</t>
  </si>
  <si>
    <t>766135.ZmD01</t>
  </si>
  <si>
    <t>Okenní a dveřní sestava ozn. Q1.0 - příplatek za zasklení izolačními dvojskly na vnějších křídlech 3,6x3,2m</t>
  </si>
  <si>
    <t>319091167</t>
  </si>
  <si>
    <t>Okenní a dveřní sestava ozn. Q1.0 - příplatek za zasklení izolačním dvojsklem na vnějších křídlech</t>
  </si>
  <si>
    <t>3,6x2,2=7,92m2/1 kus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</si>
  <si>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</si>
  <si>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</si>
  <si>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</si>
  <si>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</si>
  <si>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</si>
  <si>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</si>
  <si>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</si>
  <si>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</si>
  <si>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</si>
  <si>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</si>
  <si>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</si>
  <si>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</si>
  <si>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</si>
  <si>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</si>
  <si>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</si>
  <si>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</si>
  <si>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</si>
  <si>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</si>
  <si>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</si>
  <si>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</si>
  <si>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</si>
  <si>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</si>
  <si>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</si>
  <si>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</si>
  <si>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</si>
  <si>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</si>
  <si>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</si>
  <si>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</si>
  <si>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</si>
  <si>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</si>
  <si>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</si>
  <si>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</si>
  <si>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</si>
  <si>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</si>
  <si>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</si>
  <si>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</si>
  <si>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</si>
  <si>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</si>
  <si>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</si>
  <si>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</si>
  <si>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</si>
  <si>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</si>
  <si>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</si>
  <si>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</si>
  <si>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</si>
  <si>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</si>
  <si>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</si>
  <si>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</si>
  <si>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</si>
  <si>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</si>
  <si>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</si>
  <si>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</si>
  <si>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</si>
  <si>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</si>
  <si>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</si>
  <si>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</si>
  <si>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</si>
  <si>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</si>
  <si>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</si>
  <si>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</si>
  <si>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</si>
  <si>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</si>
  <si>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</si>
  <si>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</si>
  <si>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</si>
  <si>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</si>
  <si>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</si>
  <si>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</si>
  <si>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</si>
  <si>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</si>
  <si>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</si>
  <si>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</si>
  <si>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</si>
  <si>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</si>
  <si>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</si>
  <si>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</si>
  <si>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</si>
  <si>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</si>
  <si>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</si>
  <si>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</si>
  <si>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</si>
  <si>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</si>
  <si>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</si>
  <si>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</si>
  <si>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</si>
  <si>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</si>
  <si>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</si>
  <si>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</si>
  <si>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</si>
  <si>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</si>
  <si>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</si>
  <si>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</si>
  <si>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</si>
  <si>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</si>
  <si>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</si>
  <si>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</si>
  <si>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</si>
  <si>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</si>
  <si>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</si>
  <si>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</si>
  <si>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</si>
  <si>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</si>
  <si>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</si>
  <si>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</si>
  <si>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</si>
  <si>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</si>
  <si>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</si>
  <si>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</si>
  <si>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</si>
  <si>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</si>
  <si>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</si>
  <si>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</si>
  <si>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</si>
  <si>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</si>
  <si>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</si>
  <si>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</si>
  <si>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</si>
  <si>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</si>
  <si>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</si>
  <si>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</si>
  <si>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</si>
  <si>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</si>
  <si>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</si>
  <si>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</si>
  <si>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</si>
  <si>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</si>
  <si>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</si>
  <si>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</si>
  <si>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</si>
  <si>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</si>
  <si>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</si>
  <si>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</si>
  <si>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</si>
  <si>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</si>
  <si>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</si>
  <si>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</si>
  <si>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</si>
  <si>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</si>
  <si>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</si>
  <si>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</si>
  <si>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</si>
  <si>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</si>
  <si>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</si>
  <si>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</si>
  <si>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</si>
  <si>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</si>
  <si>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</si>
  <si>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</si>
  <si>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</si>
  <si>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</si>
  <si>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</si>
  <si>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</si>
  <si>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</si>
  <si>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</si>
  <si>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</si>
  <si>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</si>
  <si>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</si>
  <si>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</si>
  <si>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</si>
  <si>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</si>
  <si>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</si>
  <si>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</si>
  <si>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</si>
  <si>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</si>
  <si>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</si>
  <si>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</si>
  <si>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</si>
  <si>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</si>
  <si>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</si>
  <si>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</si>
  <si>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</si>
  <si>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</si>
  <si>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</si>
  <si>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</si>
  <si>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</si>
  <si>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</si>
  <si>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</si>
  <si>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</si>
  <si>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</si>
  <si>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</si>
  <si>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</si>
  <si>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</si>
  <si>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</si>
  <si>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</si>
  <si>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</si>
  <si>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</si>
  <si>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Krycí dvojnásobný epoxidový rozpouštědlový nátěr betonové podlahy - oprava výměry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</si>
</sst>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2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8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5" borderId="8" xfId="0" applyFill="1" applyBorder="1" applyAlignment="1">
      <alignment vertical="center"/>
    </xf>
    <xf numFmtId="0" fontId="22" fillId="5" borderId="9" xfId="0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5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5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166" fontId="29" fillId="0" borderId="21" xfId="0" applyNumberFormat="1" applyFont="1" applyBorder="1" applyAlignment="1">
      <alignment vertical="center"/>
    </xf>
    <xf numFmtId="4" fontId="29" fillId="0" borderId="22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ill="1" applyBorder="1" applyAlignment="1">
      <alignment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19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2" fillId="0" borderId="13" xfId="0" applyNumberFormat="1" applyFont="1" applyBorder="1"/>
    <xf numFmtId="166" fontId="32" fillId="0" borderId="14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4" xfId="0" applyBorder="1" applyAlignment="1" applyProtection="1">
      <alignment vertical="center"/>
      <protection locked="0"/>
    </xf>
    <xf numFmtId="0" fontId="22" fillId="0" borderId="23" xfId="0" applyFont="1" applyBorder="1" applyAlignment="1" applyProtection="1">
      <alignment horizontal="center" vertical="center"/>
      <protection locked="0"/>
    </xf>
    <xf numFmtId="49" fontId="22" fillId="0" borderId="23" xfId="0" applyNumberFormat="1" applyFont="1" applyBorder="1" applyAlignment="1" applyProtection="1">
      <alignment horizontal="left" vertical="center" wrapText="1"/>
      <protection locked="0"/>
    </xf>
    <xf numFmtId="0" fontId="22" fillId="0" borderId="23" xfId="0" applyFont="1" applyBorder="1" applyAlignment="1" applyProtection="1">
      <alignment horizontal="left" vertical="center" wrapText="1"/>
      <protection locked="0"/>
    </xf>
    <xf numFmtId="0" fontId="22" fillId="0" borderId="23" xfId="0" applyFont="1" applyBorder="1" applyAlignment="1" applyProtection="1">
      <alignment horizontal="center" vertical="center" wrapText="1"/>
      <protection locked="0"/>
    </xf>
    <xf numFmtId="167" fontId="22" fillId="0" borderId="23" xfId="0" applyNumberFormat="1" applyFont="1" applyBorder="1" applyAlignment="1" applyProtection="1">
      <alignment vertical="center"/>
      <protection locked="0"/>
    </xf>
    <xf numFmtId="4" fontId="22" fillId="3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  <protection locked="0"/>
    </xf>
    <xf numFmtId="0" fontId="23" fillId="3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6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1" applyFont="1" applyAlignment="1">
      <alignment vertical="center" wrapText="1"/>
    </xf>
    <xf numFmtId="0" fontId="38" fillId="0" borderId="0" xfId="0" applyFont="1" applyAlignment="1">
      <alignment vertical="center" wrapText="1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5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39" fillId="0" borderId="23" xfId="0" applyFont="1" applyBorder="1" applyAlignment="1" applyProtection="1">
      <alignment horizontal="center" vertical="center"/>
      <protection locked="0"/>
    </xf>
    <xf numFmtId="49" fontId="39" fillId="0" borderId="23" xfId="0" applyNumberFormat="1" applyFont="1" applyBorder="1" applyAlignment="1" applyProtection="1">
      <alignment horizontal="left" vertical="center" wrapText="1"/>
      <protection locked="0"/>
    </xf>
    <xf numFmtId="0" fontId="39" fillId="0" borderId="23" xfId="0" applyFont="1" applyBorder="1" applyAlignment="1" applyProtection="1">
      <alignment horizontal="left" vertical="center" wrapText="1"/>
      <protection locked="0"/>
    </xf>
    <xf numFmtId="0" fontId="39" fillId="0" borderId="23" xfId="0" applyFont="1" applyBorder="1" applyAlignment="1" applyProtection="1">
      <alignment horizontal="center" vertical="center" wrapText="1"/>
      <protection locked="0"/>
    </xf>
    <xf numFmtId="167" fontId="39" fillId="0" borderId="23" xfId="0" applyNumberFormat="1" applyFont="1" applyBorder="1" applyAlignment="1" applyProtection="1">
      <alignment vertical="center"/>
      <protection locked="0"/>
    </xf>
    <xf numFmtId="4" fontId="39" fillId="3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  <protection locked="0"/>
    </xf>
    <xf numFmtId="0" fontId="40" fillId="0" borderId="4" xfId="0" applyFont="1" applyBorder="1" applyAlignment="1">
      <alignment vertical="center"/>
    </xf>
    <xf numFmtId="0" fontId="39" fillId="3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Alignment="1">
      <alignment horizontal="center" vertical="center"/>
    </xf>
    <xf numFmtId="0" fontId="12" fillId="0" borderId="20" xfId="0" applyFont="1" applyBorder="1" applyAlignment="1">
      <alignment vertical="center"/>
    </xf>
    <xf numFmtId="0" fontId="12" fillId="0" borderId="21" xfId="0" applyFont="1" applyBorder="1" applyAlignment="1">
      <alignment vertical="center"/>
    </xf>
    <xf numFmtId="0" fontId="12" fillId="0" borderId="22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0" fillId="0" borderId="22" xfId="0" applyFont="1" applyBorder="1" applyAlignment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0" fillId="4" borderId="8" xfId="0" applyFill="1" applyBorder="1" applyAlignment="1">
      <alignment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8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42" fillId="0" borderId="1" xfId="0" applyFont="1" applyBorder="1" applyAlignment="1">
      <alignment horizontal="center" vertical="center"/>
    </xf>
    <xf numFmtId="0" fontId="42" fillId="0" borderId="1" xfId="0" applyFont="1" applyBorder="1" applyAlignment="1">
      <alignment horizontal="center" vertical="center" wrapText="1"/>
    </xf>
    <xf numFmtId="0" fontId="43" fillId="0" borderId="29" xfId="0" applyFont="1" applyBorder="1" applyAlignment="1">
      <alignment horizontal="left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wrapText="1"/>
    </xf>
    <xf numFmtId="49" fontId="44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762526510" TargetMode="External"/><Relationship Id="rId13" Type="http://schemas.openxmlformats.org/officeDocument/2006/relationships/hyperlink" Target="https://podminky.urs.cz/item/CS_URS_2023_01/998766103" TargetMode="External"/><Relationship Id="rId3" Type="http://schemas.openxmlformats.org/officeDocument/2006/relationships/hyperlink" Target="https://podminky.urs.cz/item/CS_URS_2023_01/713122133" TargetMode="External"/><Relationship Id="rId7" Type="http://schemas.openxmlformats.org/officeDocument/2006/relationships/hyperlink" Target="https://podminky.urs.cz/item/CS_URS_2023_01/762511277" TargetMode="External"/><Relationship Id="rId12" Type="http://schemas.openxmlformats.org/officeDocument/2006/relationships/hyperlink" Target="https://podminky.urs.cz/item/CS_URS_2023_01/766437311" TargetMode="External"/><Relationship Id="rId17" Type="http://schemas.openxmlformats.org/officeDocument/2006/relationships/drawing" Target="../drawings/drawing2.xml"/><Relationship Id="rId2" Type="http://schemas.openxmlformats.org/officeDocument/2006/relationships/hyperlink" Target="https://podminky.urs.cz/item/CS_URS_2023_01/713122123" TargetMode="External"/><Relationship Id="rId16" Type="http://schemas.openxmlformats.org/officeDocument/2006/relationships/hyperlink" Target="https://podminky.urs.cz/item/CS_URS_2023_01/783937163" TargetMode="External"/><Relationship Id="rId1" Type="http://schemas.openxmlformats.org/officeDocument/2006/relationships/hyperlink" Target="https://podminky.urs.cz/item/CS_URS_2023_01/713122111" TargetMode="External"/><Relationship Id="rId6" Type="http://schemas.openxmlformats.org/officeDocument/2006/relationships/hyperlink" Target="https://podminky.urs.cz/item/CS_URS_2023_01/762411501" TargetMode="External"/><Relationship Id="rId11" Type="http://schemas.openxmlformats.org/officeDocument/2006/relationships/hyperlink" Target="https://podminky.urs.cz/item/CS_URS_2023_01/766434321" TargetMode="External"/><Relationship Id="rId5" Type="http://schemas.openxmlformats.org/officeDocument/2006/relationships/hyperlink" Target="https://podminky.urs.cz/item/CS_URS_2023_01/998713103" TargetMode="External"/><Relationship Id="rId15" Type="http://schemas.openxmlformats.org/officeDocument/2006/relationships/hyperlink" Target="https://podminky.urs.cz/item/CS_URS_2023_01/783128211" TargetMode="External"/><Relationship Id="rId10" Type="http://schemas.openxmlformats.org/officeDocument/2006/relationships/hyperlink" Target="https://podminky.urs.cz/item/CS_URS_2023_01/998762103" TargetMode="External"/><Relationship Id="rId4" Type="http://schemas.openxmlformats.org/officeDocument/2006/relationships/hyperlink" Target="https://podminky.urs.cz/item/CS_URS_2023_01/713191133" TargetMode="External"/><Relationship Id="rId9" Type="http://schemas.openxmlformats.org/officeDocument/2006/relationships/hyperlink" Target="https://podminky.urs.cz/item/CS_URS_2023_01/762595001" TargetMode="External"/><Relationship Id="rId14" Type="http://schemas.openxmlformats.org/officeDocument/2006/relationships/hyperlink" Target="https://podminky.urs.cz/item/CS_URS_2023_01/78311311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8"/>
  <sheetViews>
    <sheetView showGridLines="0" workbookViewId="0"/>
  </sheetViews>
  <sheetFormatPr defaultRowHeight="14.4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 ht="10.199999999999999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ht="36.9" customHeight="1">
      <c r="AR2" s="308" t="s">
        <v>6</v>
      </c>
      <c r="AS2" s="275"/>
      <c r="AT2" s="275"/>
      <c r="AU2" s="275"/>
      <c r="AV2" s="275"/>
      <c r="AW2" s="275"/>
      <c r="AX2" s="275"/>
      <c r="AY2" s="275"/>
      <c r="AZ2" s="275"/>
      <c r="BA2" s="275"/>
      <c r="BB2" s="275"/>
      <c r="BC2" s="275"/>
      <c r="BD2" s="275"/>
      <c r="BE2" s="275"/>
      <c r="BS2" s="18" t="s">
        <v>7</v>
      </c>
      <c r="BT2" s="18" t="s">
        <v>8</v>
      </c>
    </row>
    <row r="3" spans="1:74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7</v>
      </c>
      <c r="BT3" s="18" t="s">
        <v>9</v>
      </c>
    </row>
    <row r="4" spans="1:74" ht="24.9" customHeight="1">
      <c r="B4" s="21"/>
      <c r="D4" s="22" t="s">
        <v>10</v>
      </c>
      <c r="AR4" s="21"/>
      <c r="AS4" s="23" t="s">
        <v>11</v>
      </c>
      <c r="BE4" s="24" t="s">
        <v>12</v>
      </c>
      <c r="BS4" s="18" t="s">
        <v>13</v>
      </c>
    </row>
    <row r="5" spans="1:74" ht="12" customHeight="1">
      <c r="B5" s="21"/>
      <c r="D5" s="25" t="s">
        <v>14</v>
      </c>
      <c r="K5" s="274" t="s">
        <v>15</v>
      </c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275"/>
      <c r="AA5" s="275"/>
      <c r="AB5" s="275"/>
      <c r="AC5" s="275"/>
      <c r="AD5" s="275"/>
      <c r="AE5" s="275"/>
      <c r="AF5" s="275"/>
      <c r="AG5" s="275"/>
      <c r="AH5" s="275"/>
      <c r="AI5" s="275"/>
      <c r="AJ5" s="275"/>
      <c r="AK5" s="275"/>
      <c r="AL5" s="275"/>
      <c r="AM5" s="275"/>
      <c r="AN5" s="275"/>
      <c r="AO5" s="275"/>
      <c r="AR5" s="21"/>
      <c r="BE5" s="271" t="s">
        <v>16</v>
      </c>
      <c r="BS5" s="18" t="s">
        <v>7</v>
      </c>
    </row>
    <row r="6" spans="1:74" ht="36.9" customHeight="1">
      <c r="B6" s="21"/>
      <c r="D6" s="27" t="s">
        <v>17</v>
      </c>
      <c r="K6" s="276" t="s">
        <v>18</v>
      </c>
      <c r="L6" s="275"/>
      <c r="M6" s="275"/>
      <c r="N6" s="275"/>
      <c r="O6" s="275"/>
      <c r="P6" s="275"/>
      <c r="Q6" s="275"/>
      <c r="R6" s="275"/>
      <c r="S6" s="275"/>
      <c r="T6" s="275"/>
      <c r="U6" s="275"/>
      <c r="V6" s="275"/>
      <c r="W6" s="275"/>
      <c r="X6" s="275"/>
      <c r="Y6" s="275"/>
      <c r="Z6" s="275"/>
      <c r="AA6" s="275"/>
      <c r="AB6" s="275"/>
      <c r="AC6" s="275"/>
      <c r="AD6" s="275"/>
      <c r="AE6" s="275"/>
      <c r="AF6" s="275"/>
      <c r="AG6" s="275"/>
      <c r="AH6" s="275"/>
      <c r="AI6" s="275"/>
      <c r="AJ6" s="275"/>
      <c r="AK6" s="275"/>
      <c r="AL6" s="275"/>
      <c r="AM6" s="275"/>
      <c r="AN6" s="275"/>
      <c r="AO6" s="275"/>
      <c r="AR6" s="21"/>
      <c r="BE6" s="272"/>
      <c r="BS6" s="18" t="s">
        <v>7</v>
      </c>
    </row>
    <row r="7" spans="1:74" ht="12" customHeight="1">
      <c r="B7" s="21"/>
      <c r="D7" s="28" t="s">
        <v>19</v>
      </c>
      <c r="K7" s="26" t="s">
        <v>3</v>
      </c>
      <c r="AK7" s="28" t="s">
        <v>20</v>
      </c>
      <c r="AN7" s="26" t="s">
        <v>3</v>
      </c>
      <c r="AR7" s="21"/>
      <c r="BE7" s="272"/>
      <c r="BS7" s="18" t="s">
        <v>7</v>
      </c>
    </row>
    <row r="8" spans="1:74" ht="12" customHeight="1">
      <c r="B8" s="21"/>
      <c r="D8" s="28" t="s">
        <v>21</v>
      </c>
      <c r="K8" s="26" t="s">
        <v>22</v>
      </c>
      <c r="AK8" s="28" t="s">
        <v>23</v>
      </c>
      <c r="AN8" s="29" t="s">
        <v>24</v>
      </c>
      <c r="AR8" s="21"/>
      <c r="BE8" s="272"/>
      <c r="BS8" s="18" t="s">
        <v>7</v>
      </c>
    </row>
    <row r="9" spans="1:74" ht="14.4" customHeight="1">
      <c r="B9" s="21"/>
      <c r="AR9" s="21"/>
      <c r="BE9" s="272"/>
      <c r="BS9" s="18" t="s">
        <v>7</v>
      </c>
    </row>
    <row r="10" spans="1:74" ht="12" customHeight="1">
      <c r="B10" s="21"/>
      <c r="D10" s="28" t="s">
        <v>25</v>
      </c>
      <c r="AK10" s="28" t="s">
        <v>26</v>
      </c>
      <c r="AN10" s="26" t="s">
        <v>3</v>
      </c>
      <c r="AR10" s="21"/>
      <c r="BE10" s="272"/>
      <c r="BS10" s="18" t="s">
        <v>7</v>
      </c>
    </row>
    <row r="11" spans="1:74" ht="18.45" customHeight="1">
      <c r="B11" s="21"/>
      <c r="E11" s="26" t="s">
        <v>27</v>
      </c>
      <c r="AK11" s="28" t="s">
        <v>28</v>
      </c>
      <c r="AN11" s="26" t="s">
        <v>3</v>
      </c>
      <c r="AR11" s="21"/>
      <c r="BE11" s="272"/>
      <c r="BS11" s="18" t="s">
        <v>7</v>
      </c>
    </row>
    <row r="12" spans="1:74" ht="6.9" customHeight="1">
      <c r="B12" s="21"/>
      <c r="AR12" s="21"/>
      <c r="BE12" s="272"/>
      <c r="BS12" s="18" t="s">
        <v>7</v>
      </c>
    </row>
    <row r="13" spans="1:74" ht="12" customHeight="1">
      <c r="B13" s="21"/>
      <c r="D13" s="28" t="s">
        <v>29</v>
      </c>
      <c r="AK13" s="28" t="s">
        <v>26</v>
      </c>
      <c r="AN13" s="30" t="s">
        <v>30</v>
      </c>
      <c r="AR13" s="21"/>
      <c r="BE13" s="272"/>
      <c r="BS13" s="18" t="s">
        <v>7</v>
      </c>
    </row>
    <row r="14" spans="1:74" ht="13.2">
      <c r="B14" s="21"/>
      <c r="E14" s="277" t="s">
        <v>30</v>
      </c>
      <c r="F14" s="278"/>
      <c r="G14" s="278"/>
      <c r="H14" s="278"/>
      <c r="I14" s="278"/>
      <c r="J14" s="278"/>
      <c r="K14" s="278"/>
      <c r="L14" s="278"/>
      <c r="M14" s="278"/>
      <c r="N14" s="278"/>
      <c r="O14" s="278"/>
      <c r="P14" s="278"/>
      <c r="Q14" s="278"/>
      <c r="R14" s="278"/>
      <c r="S14" s="278"/>
      <c r="T14" s="278"/>
      <c r="U14" s="278"/>
      <c r="V14" s="278"/>
      <c r="W14" s="278"/>
      <c r="X14" s="278"/>
      <c r="Y14" s="278"/>
      <c r="Z14" s="278"/>
      <c r="AA14" s="278"/>
      <c r="AB14" s="278"/>
      <c r="AC14" s="278"/>
      <c r="AD14" s="278"/>
      <c r="AE14" s="278"/>
      <c r="AF14" s="278"/>
      <c r="AG14" s="278"/>
      <c r="AH14" s="278"/>
      <c r="AI14" s="278"/>
      <c r="AJ14" s="278"/>
      <c r="AK14" s="28" t="s">
        <v>28</v>
      </c>
      <c r="AN14" s="30" t="s">
        <v>30</v>
      </c>
      <c r="AR14" s="21"/>
      <c r="BE14" s="272"/>
      <c r="BS14" s="18" t="s">
        <v>7</v>
      </c>
    </row>
    <row r="15" spans="1:74" ht="6.9" customHeight="1">
      <c r="B15" s="21"/>
      <c r="AR15" s="21"/>
      <c r="BE15" s="272"/>
      <c r="BS15" s="18" t="s">
        <v>4</v>
      </c>
    </row>
    <row r="16" spans="1:74" ht="12" customHeight="1">
      <c r="B16" s="21"/>
      <c r="D16" s="28" t="s">
        <v>31</v>
      </c>
      <c r="AK16" s="28" t="s">
        <v>26</v>
      </c>
      <c r="AN16" s="26" t="s">
        <v>3</v>
      </c>
      <c r="AR16" s="21"/>
      <c r="BE16" s="272"/>
      <c r="BS16" s="18" t="s">
        <v>4</v>
      </c>
    </row>
    <row r="17" spans="2:71" ht="18.45" customHeight="1">
      <c r="B17" s="21"/>
      <c r="E17" s="26" t="s">
        <v>32</v>
      </c>
      <c r="AK17" s="28" t="s">
        <v>28</v>
      </c>
      <c r="AN17" s="26" t="s">
        <v>3</v>
      </c>
      <c r="AR17" s="21"/>
      <c r="BE17" s="272"/>
      <c r="BS17" s="18" t="s">
        <v>33</v>
      </c>
    </row>
    <row r="18" spans="2:71" ht="6.9" customHeight="1">
      <c r="B18" s="21"/>
      <c r="AR18" s="21"/>
      <c r="BE18" s="272"/>
      <c r="BS18" s="18" t="s">
        <v>7</v>
      </c>
    </row>
    <row r="19" spans="2:71" ht="12" customHeight="1">
      <c r="B19" s="21"/>
      <c r="D19" s="28" t="s">
        <v>34</v>
      </c>
      <c r="AK19" s="28" t="s">
        <v>26</v>
      </c>
      <c r="AN19" s="26" t="s">
        <v>3</v>
      </c>
      <c r="AR19" s="21"/>
      <c r="BE19" s="272"/>
      <c r="BS19" s="18" t="s">
        <v>7</v>
      </c>
    </row>
    <row r="20" spans="2:71" ht="18.45" customHeight="1">
      <c r="B20" s="21"/>
      <c r="E20" s="26" t="s">
        <v>32</v>
      </c>
      <c r="AK20" s="28" t="s">
        <v>28</v>
      </c>
      <c r="AN20" s="26" t="s">
        <v>3</v>
      </c>
      <c r="AR20" s="21"/>
      <c r="BE20" s="272"/>
      <c r="BS20" s="18" t="s">
        <v>33</v>
      </c>
    </row>
    <row r="21" spans="2:71" ht="6.9" customHeight="1">
      <c r="B21" s="21"/>
      <c r="AR21" s="21"/>
      <c r="BE21" s="272"/>
    </row>
    <row r="22" spans="2:71" ht="12" customHeight="1">
      <c r="B22" s="21"/>
      <c r="D22" s="28" t="s">
        <v>35</v>
      </c>
      <c r="AR22" s="21"/>
      <c r="BE22" s="272"/>
    </row>
    <row r="23" spans="2:71" ht="47.25" customHeight="1">
      <c r="B23" s="21"/>
      <c r="E23" s="279" t="s">
        <v>36</v>
      </c>
      <c r="F23" s="279"/>
      <c r="G23" s="279"/>
      <c r="H23" s="279"/>
      <c r="I23" s="279"/>
      <c r="J23" s="279"/>
      <c r="K23" s="279"/>
      <c r="L23" s="279"/>
      <c r="M23" s="279"/>
      <c r="N23" s="279"/>
      <c r="O23" s="279"/>
      <c r="P23" s="279"/>
      <c r="Q23" s="279"/>
      <c r="R23" s="279"/>
      <c r="S23" s="279"/>
      <c r="T23" s="279"/>
      <c r="U23" s="279"/>
      <c r="V23" s="279"/>
      <c r="W23" s="279"/>
      <c r="X23" s="279"/>
      <c r="Y23" s="279"/>
      <c r="Z23" s="279"/>
      <c r="AA23" s="279"/>
      <c r="AB23" s="279"/>
      <c r="AC23" s="279"/>
      <c r="AD23" s="279"/>
      <c r="AE23" s="279"/>
      <c r="AF23" s="279"/>
      <c r="AG23" s="279"/>
      <c r="AH23" s="279"/>
      <c r="AI23" s="279"/>
      <c r="AJ23" s="279"/>
      <c r="AK23" s="279"/>
      <c r="AL23" s="279"/>
      <c r="AM23" s="279"/>
      <c r="AN23" s="279"/>
      <c r="AR23" s="21"/>
      <c r="BE23" s="272"/>
    </row>
    <row r="24" spans="2:71" ht="6.9" customHeight="1">
      <c r="B24" s="21"/>
      <c r="AR24" s="21"/>
      <c r="BE24" s="272"/>
    </row>
    <row r="25" spans="2:71" ht="6.9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72"/>
    </row>
    <row r="26" spans="2:71" s="1" customFormat="1" ht="25.95" customHeight="1">
      <c r="B26" s="33"/>
      <c r="D26" s="34" t="s">
        <v>37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80">
        <f>ROUND(AG54,2)</f>
        <v>0</v>
      </c>
      <c r="AL26" s="281"/>
      <c r="AM26" s="281"/>
      <c r="AN26" s="281"/>
      <c r="AO26" s="281"/>
      <c r="AR26" s="33"/>
      <c r="BE26" s="272"/>
    </row>
    <row r="27" spans="2:71" s="1" customFormat="1" ht="6.9" customHeight="1">
      <c r="B27" s="33"/>
      <c r="AR27" s="33"/>
      <c r="BE27" s="272"/>
    </row>
    <row r="28" spans="2:71" s="1" customFormat="1" ht="13.2">
      <c r="B28" s="33"/>
      <c r="L28" s="282" t="s">
        <v>38</v>
      </c>
      <c r="M28" s="282"/>
      <c r="N28" s="282"/>
      <c r="O28" s="282"/>
      <c r="P28" s="282"/>
      <c r="W28" s="282" t="s">
        <v>39</v>
      </c>
      <c r="X28" s="282"/>
      <c r="Y28" s="282"/>
      <c r="Z28" s="282"/>
      <c r="AA28" s="282"/>
      <c r="AB28" s="282"/>
      <c r="AC28" s="282"/>
      <c r="AD28" s="282"/>
      <c r="AE28" s="282"/>
      <c r="AK28" s="282" t="s">
        <v>40</v>
      </c>
      <c r="AL28" s="282"/>
      <c r="AM28" s="282"/>
      <c r="AN28" s="282"/>
      <c r="AO28" s="282"/>
      <c r="AR28" s="33"/>
      <c r="BE28" s="272"/>
    </row>
    <row r="29" spans="2:71" s="2" customFormat="1" ht="14.4" customHeight="1">
      <c r="B29" s="37"/>
      <c r="D29" s="28" t="s">
        <v>41</v>
      </c>
      <c r="F29" s="28" t="s">
        <v>42</v>
      </c>
      <c r="L29" s="285">
        <v>0.21</v>
      </c>
      <c r="M29" s="284"/>
      <c r="N29" s="284"/>
      <c r="O29" s="284"/>
      <c r="P29" s="284"/>
      <c r="W29" s="283">
        <f>ROUND(AZ54, 2)</f>
        <v>0</v>
      </c>
      <c r="X29" s="284"/>
      <c r="Y29" s="284"/>
      <c r="Z29" s="284"/>
      <c r="AA29" s="284"/>
      <c r="AB29" s="284"/>
      <c r="AC29" s="284"/>
      <c r="AD29" s="284"/>
      <c r="AE29" s="284"/>
      <c r="AK29" s="283">
        <f>ROUND(AV54, 2)</f>
        <v>0</v>
      </c>
      <c r="AL29" s="284"/>
      <c r="AM29" s="284"/>
      <c r="AN29" s="284"/>
      <c r="AO29" s="284"/>
      <c r="AR29" s="37"/>
      <c r="BE29" s="273"/>
    </row>
    <row r="30" spans="2:71" s="2" customFormat="1" ht="14.4" customHeight="1">
      <c r="B30" s="37"/>
      <c r="F30" s="28" t="s">
        <v>43</v>
      </c>
      <c r="L30" s="285">
        <v>0.15</v>
      </c>
      <c r="M30" s="284"/>
      <c r="N30" s="284"/>
      <c r="O30" s="284"/>
      <c r="P30" s="284"/>
      <c r="W30" s="283">
        <f>ROUND(BA54, 2)</f>
        <v>0</v>
      </c>
      <c r="X30" s="284"/>
      <c r="Y30" s="284"/>
      <c r="Z30" s="284"/>
      <c r="AA30" s="284"/>
      <c r="AB30" s="284"/>
      <c r="AC30" s="284"/>
      <c r="AD30" s="284"/>
      <c r="AE30" s="284"/>
      <c r="AK30" s="283">
        <f>ROUND(AW54, 2)</f>
        <v>0</v>
      </c>
      <c r="AL30" s="284"/>
      <c r="AM30" s="284"/>
      <c r="AN30" s="284"/>
      <c r="AO30" s="284"/>
      <c r="AR30" s="37"/>
      <c r="BE30" s="273"/>
    </row>
    <row r="31" spans="2:71" s="2" customFormat="1" ht="14.4" hidden="1" customHeight="1">
      <c r="B31" s="37"/>
      <c r="F31" s="28" t="s">
        <v>44</v>
      </c>
      <c r="L31" s="285">
        <v>0.21</v>
      </c>
      <c r="M31" s="284"/>
      <c r="N31" s="284"/>
      <c r="O31" s="284"/>
      <c r="P31" s="284"/>
      <c r="W31" s="283">
        <f>ROUND(BB54, 2)</f>
        <v>0</v>
      </c>
      <c r="X31" s="284"/>
      <c r="Y31" s="284"/>
      <c r="Z31" s="284"/>
      <c r="AA31" s="284"/>
      <c r="AB31" s="284"/>
      <c r="AC31" s="284"/>
      <c r="AD31" s="284"/>
      <c r="AE31" s="284"/>
      <c r="AK31" s="283">
        <v>0</v>
      </c>
      <c r="AL31" s="284"/>
      <c r="AM31" s="284"/>
      <c r="AN31" s="284"/>
      <c r="AO31" s="284"/>
      <c r="AR31" s="37"/>
      <c r="BE31" s="273"/>
    </row>
    <row r="32" spans="2:71" s="2" customFormat="1" ht="14.4" hidden="1" customHeight="1">
      <c r="B32" s="37"/>
      <c r="F32" s="28" t="s">
        <v>45</v>
      </c>
      <c r="L32" s="285">
        <v>0.15</v>
      </c>
      <c r="M32" s="284"/>
      <c r="N32" s="284"/>
      <c r="O32" s="284"/>
      <c r="P32" s="284"/>
      <c r="W32" s="283">
        <f>ROUND(BC54, 2)</f>
        <v>0</v>
      </c>
      <c r="X32" s="284"/>
      <c r="Y32" s="284"/>
      <c r="Z32" s="284"/>
      <c r="AA32" s="284"/>
      <c r="AB32" s="284"/>
      <c r="AC32" s="284"/>
      <c r="AD32" s="284"/>
      <c r="AE32" s="284"/>
      <c r="AK32" s="283">
        <v>0</v>
      </c>
      <c r="AL32" s="284"/>
      <c r="AM32" s="284"/>
      <c r="AN32" s="284"/>
      <c r="AO32" s="284"/>
      <c r="AR32" s="37"/>
      <c r="BE32" s="273"/>
    </row>
    <row r="33" spans="2:44" s="2" customFormat="1" ht="14.4" hidden="1" customHeight="1">
      <c r="B33" s="37"/>
      <c r="F33" s="28" t="s">
        <v>46</v>
      </c>
      <c r="L33" s="285">
        <v>0</v>
      </c>
      <c r="M33" s="284"/>
      <c r="N33" s="284"/>
      <c r="O33" s="284"/>
      <c r="P33" s="284"/>
      <c r="W33" s="283">
        <f>ROUND(BD54, 2)</f>
        <v>0</v>
      </c>
      <c r="X33" s="284"/>
      <c r="Y33" s="284"/>
      <c r="Z33" s="284"/>
      <c r="AA33" s="284"/>
      <c r="AB33" s="284"/>
      <c r="AC33" s="284"/>
      <c r="AD33" s="284"/>
      <c r="AE33" s="284"/>
      <c r="AK33" s="283">
        <v>0</v>
      </c>
      <c r="AL33" s="284"/>
      <c r="AM33" s="284"/>
      <c r="AN33" s="284"/>
      <c r="AO33" s="284"/>
      <c r="AR33" s="37"/>
    </row>
    <row r="34" spans="2:44" s="1" customFormat="1" ht="6.9" customHeight="1">
      <c r="B34" s="33"/>
      <c r="AR34" s="33"/>
    </row>
    <row r="35" spans="2:44" s="1" customFormat="1" ht="25.95" customHeight="1">
      <c r="B35" s="33"/>
      <c r="C35" s="38"/>
      <c r="D35" s="39" t="s">
        <v>47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48</v>
      </c>
      <c r="U35" s="40"/>
      <c r="V35" s="40"/>
      <c r="W35" s="40"/>
      <c r="X35" s="286" t="s">
        <v>49</v>
      </c>
      <c r="Y35" s="287"/>
      <c r="Z35" s="287"/>
      <c r="AA35" s="287"/>
      <c r="AB35" s="287"/>
      <c r="AC35" s="40"/>
      <c r="AD35" s="40"/>
      <c r="AE35" s="40"/>
      <c r="AF35" s="40"/>
      <c r="AG35" s="40"/>
      <c r="AH35" s="40"/>
      <c r="AI35" s="40"/>
      <c r="AJ35" s="40"/>
      <c r="AK35" s="288">
        <f>SUM(AK26:AK33)</f>
        <v>0</v>
      </c>
      <c r="AL35" s="287"/>
      <c r="AM35" s="287"/>
      <c r="AN35" s="287"/>
      <c r="AO35" s="289"/>
      <c r="AP35" s="38"/>
      <c r="AQ35" s="38"/>
      <c r="AR35" s="33"/>
    </row>
    <row r="36" spans="2:44" s="1" customFormat="1" ht="6.9" customHeight="1">
      <c r="B36" s="33"/>
      <c r="AR36" s="33"/>
    </row>
    <row r="37" spans="2:44" s="1" customFormat="1" ht="6.9" customHeight="1">
      <c r="B37" s="42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33"/>
    </row>
    <row r="41" spans="2:44" s="1" customFormat="1" ht="6.9" customHeight="1">
      <c r="B41" s="44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33"/>
    </row>
    <row r="42" spans="2:44" s="1" customFormat="1" ht="24.9" customHeight="1">
      <c r="B42" s="33"/>
      <c r="C42" s="22" t="s">
        <v>50</v>
      </c>
      <c r="AR42" s="33"/>
    </row>
    <row r="43" spans="2:44" s="1" customFormat="1" ht="6.9" customHeight="1">
      <c r="B43" s="33"/>
      <c r="AR43" s="33"/>
    </row>
    <row r="44" spans="2:44" s="3" customFormat="1" ht="12" customHeight="1">
      <c r="B44" s="46"/>
      <c r="C44" s="28" t="s">
        <v>14</v>
      </c>
      <c r="L44" s="3" t="str">
        <f>K5</f>
        <v>01022023</v>
      </c>
      <c r="AR44" s="46"/>
    </row>
    <row r="45" spans="2:44" s="4" customFormat="1" ht="36.9" customHeight="1">
      <c r="B45" s="47"/>
      <c r="C45" s="48" t="s">
        <v>17</v>
      </c>
      <c r="L45" s="290" t="str">
        <f>K6</f>
        <v>Dodatek 01 - Sokolovna Krnov - Změny</v>
      </c>
      <c r="M45" s="291"/>
      <c r="N45" s="291"/>
      <c r="O45" s="291"/>
      <c r="P45" s="291"/>
      <c r="Q45" s="291"/>
      <c r="R45" s="291"/>
      <c r="S45" s="291"/>
      <c r="T45" s="291"/>
      <c r="U45" s="291"/>
      <c r="V45" s="291"/>
      <c r="W45" s="291"/>
      <c r="X45" s="291"/>
      <c r="Y45" s="291"/>
      <c r="Z45" s="291"/>
      <c r="AA45" s="291"/>
      <c r="AB45" s="291"/>
      <c r="AC45" s="291"/>
      <c r="AD45" s="291"/>
      <c r="AE45" s="291"/>
      <c r="AF45" s="291"/>
      <c r="AG45" s="291"/>
      <c r="AH45" s="291"/>
      <c r="AI45" s="291"/>
      <c r="AJ45" s="291"/>
      <c r="AK45" s="291"/>
      <c r="AL45" s="291"/>
      <c r="AM45" s="291"/>
      <c r="AN45" s="291"/>
      <c r="AO45" s="291"/>
      <c r="AR45" s="47"/>
    </row>
    <row r="46" spans="2:44" s="1" customFormat="1" ht="6.9" customHeight="1">
      <c r="B46" s="33"/>
      <c r="AR46" s="33"/>
    </row>
    <row r="47" spans="2:44" s="1" customFormat="1" ht="12" customHeight="1">
      <c r="B47" s="33"/>
      <c r="C47" s="28" t="s">
        <v>21</v>
      </c>
      <c r="L47" s="49" t="str">
        <f>IF(K8="","",K8)</f>
        <v>Krnov</v>
      </c>
      <c r="AI47" s="28" t="s">
        <v>23</v>
      </c>
      <c r="AM47" s="292" t="str">
        <f>IF(AN8= "","",AN8)</f>
        <v>6. 2. 2023</v>
      </c>
      <c r="AN47" s="292"/>
      <c r="AR47" s="33"/>
    </row>
    <row r="48" spans="2:44" s="1" customFormat="1" ht="6.9" customHeight="1">
      <c r="B48" s="33"/>
      <c r="AR48" s="33"/>
    </row>
    <row r="49" spans="1:91" s="1" customFormat="1" ht="15.15" customHeight="1">
      <c r="B49" s="33"/>
      <c r="C49" s="28" t="s">
        <v>25</v>
      </c>
      <c r="L49" s="3" t="str">
        <f>IF(E11= "","",E11)</f>
        <v>Město Krnov</v>
      </c>
      <c r="AI49" s="28" t="s">
        <v>31</v>
      </c>
      <c r="AM49" s="293" t="str">
        <f>IF(E17="","",E17)</f>
        <v xml:space="preserve"> </v>
      </c>
      <c r="AN49" s="294"/>
      <c r="AO49" s="294"/>
      <c r="AP49" s="294"/>
      <c r="AR49" s="33"/>
      <c r="AS49" s="295" t="s">
        <v>51</v>
      </c>
      <c r="AT49" s="296"/>
      <c r="AU49" s="51"/>
      <c r="AV49" s="51"/>
      <c r="AW49" s="51"/>
      <c r="AX49" s="51"/>
      <c r="AY49" s="51"/>
      <c r="AZ49" s="51"/>
      <c r="BA49" s="51"/>
      <c r="BB49" s="51"/>
      <c r="BC49" s="51"/>
      <c r="BD49" s="52"/>
    </row>
    <row r="50" spans="1:91" s="1" customFormat="1" ht="15.15" customHeight="1">
      <c r="B50" s="33"/>
      <c r="C50" s="28" t="s">
        <v>29</v>
      </c>
      <c r="L50" s="3" t="str">
        <f>IF(E14= "Vyplň údaj","",E14)</f>
        <v/>
      </c>
      <c r="AI50" s="28" t="s">
        <v>34</v>
      </c>
      <c r="AM50" s="293" t="str">
        <f>IF(E20="","",E20)</f>
        <v xml:space="preserve"> </v>
      </c>
      <c r="AN50" s="294"/>
      <c r="AO50" s="294"/>
      <c r="AP50" s="294"/>
      <c r="AR50" s="33"/>
      <c r="AS50" s="297"/>
      <c r="AT50" s="298"/>
      <c r="BD50" s="54"/>
    </row>
    <row r="51" spans="1:91" s="1" customFormat="1" ht="10.8" customHeight="1">
      <c r="B51" s="33"/>
      <c r="AR51" s="33"/>
      <c r="AS51" s="297"/>
      <c r="AT51" s="298"/>
      <c r="BD51" s="54"/>
    </row>
    <row r="52" spans="1:91" s="1" customFormat="1" ht="29.25" customHeight="1">
      <c r="B52" s="33"/>
      <c r="C52" s="299" t="s">
        <v>52</v>
      </c>
      <c r="D52" s="300"/>
      <c r="E52" s="300"/>
      <c r="F52" s="300"/>
      <c r="G52" s="300"/>
      <c r="H52" s="55"/>
      <c r="I52" s="301" t="s">
        <v>53</v>
      </c>
      <c r="J52" s="300"/>
      <c r="K52" s="300"/>
      <c r="L52" s="300"/>
      <c r="M52" s="300"/>
      <c r="N52" s="300"/>
      <c r="O52" s="300"/>
      <c r="P52" s="300"/>
      <c r="Q52" s="300"/>
      <c r="R52" s="300"/>
      <c r="S52" s="300"/>
      <c r="T52" s="300"/>
      <c r="U52" s="300"/>
      <c r="V52" s="300"/>
      <c r="W52" s="300"/>
      <c r="X52" s="300"/>
      <c r="Y52" s="300"/>
      <c r="Z52" s="300"/>
      <c r="AA52" s="300"/>
      <c r="AB52" s="300"/>
      <c r="AC52" s="300"/>
      <c r="AD52" s="300"/>
      <c r="AE52" s="300"/>
      <c r="AF52" s="300"/>
      <c r="AG52" s="302" t="s">
        <v>54</v>
      </c>
      <c r="AH52" s="300"/>
      <c r="AI52" s="300"/>
      <c r="AJ52" s="300"/>
      <c r="AK52" s="300"/>
      <c r="AL52" s="300"/>
      <c r="AM52" s="300"/>
      <c r="AN52" s="301" t="s">
        <v>55</v>
      </c>
      <c r="AO52" s="300"/>
      <c r="AP52" s="300"/>
      <c r="AQ52" s="56" t="s">
        <v>56</v>
      </c>
      <c r="AR52" s="33"/>
      <c r="AS52" s="57" t="s">
        <v>57</v>
      </c>
      <c r="AT52" s="58" t="s">
        <v>58</v>
      </c>
      <c r="AU52" s="58" t="s">
        <v>59</v>
      </c>
      <c r="AV52" s="58" t="s">
        <v>60</v>
      </c>
      <c r="AW52" s="58" t="s">
        <v>61</v>
      </c>
      <c r="AX52" s="58" t="s">
        <v>62</v>
      </c>
      <c r="AY52" s="58" t="s">
        <v>63</v>
      </c>
      <c r="AZ52" s="58" t="s">
        <v>64</v>
      </c>
      <c r="BA52" s="58" t="s">
        <v>65</v>
      </c>
      <c r="BB52" s="58" t="s">
        <v>66</v>
      </c>
      <c r="BC52" s="58" t="s">
        <v>67</v>
      </c>
      <c r="BD52" s="59" t="s">
        <v>68</v>
      </c>
    </row>
    <row r="53" spans="1:91" s="1" customFormat="1" ht="10.8" customHeight="1">
      <c r="B53" s="33"/>
      <c r="AR53" s="33"/>
      <c r="AS53" s="60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2"/>
    </row>
    <row r="54" spans="1:91" s="5" customFormat="1" ht="32.4" customHeight="1">
      <c r="B54" s="61"/>
      <c r="C54" s="62" t="s">
        <v>69</v>
      </c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306">
        <f>ROUND(SUM(AG55:AG56),2)</f>
        <v>0</v>
      </c>
      <c r="AH54" s="306"/>
      <c r="AI54" s="306"/>
      <c r="AJ54" s="306"/>
      <c r="AK54" s="306"/>
      <c r="AL54" s="306"/>
      <c r="AM54" s="306"/>
      <c r="AN54" s="307">
        <f>SUM(AG54,AT54)</f>
        <v>0</v>
      </c>
      <c r="AO54" s="307"/>
      <c r="AP54" s="307"/>
      <c r="AQ54" s="65" t="s">
        <v>3</v>
      </c>
      <c r="AR54" s="61"/>
      <c r="AS54" s="66">
        <f>ROUND(SUM(AS55:AS56),2)</f>
        <v>0</v>
      </c>
      <c r="AT54" s="67">
        <f>ROUND(SUM(AV54:AW54),2)</f>
        <v>0</v>
      </c>
      <c r="AU54" s="68">
        <f>ROUND(SUM(AU55:AU56),5)</f>
        <v>0</v>
      </c>
      <c r="AV54" s="67">
        <f>ROUND(AZ54*L29,2)</f>
        <v>0</v>
      </c>
      <c r="AW54" s="67">
        <f>ROUND(BA54*L30,2)</f>
        <v>0</v>
      </c>
      <c r="AX54" s="67">
        <f>ROUND(BB54*L29,2)</f>
        <v>0</v>
      </c>
      <c r="AY54" s="67">
        <f>ROUND(BC54*L30,2)</f>
        <v>0</v>
      </c>
      <c r="AZ54" s="67">
        <f>ROUND(SUM(AZ55:AZ56),2)</f>
        <v>0</v>
      </c>
      <c r="BA54" s="67">
        <f>ROUND(SUM(BA55:BA56),2)</f>
        <v>0</v>
      </c>
      <c r="BB54" s="67">
        <f>ROUND(SUM(BB55:BB56),2)</f>
        <v>0</v>
      </c>
      <c r="BC54" s="67">
        <f>ROUND(SUM(BC55:BC56),2)</f>
        <v>0</v>
      </c>
      <c r="BD54" s="69">
        <f>ROUND(SUM(BD55:BD56),2)</f>
        <v>0</v>
      </c>
      <c r="BS54" s="70" t="s">
        <v>70</v>
      </c>
      <c r="BT54" s="70" t="s">
        <v>71</v>
      </c>
      <c r="BU54" s="71" t="s">
        <v>72</v>
      </c>
      <c r="BV54" s="70" t="s">
        <v>73</v>
      </c>
      <c r="BW54" s="70" t="s">
        <v>5</v>
      </c>
      <c r="BX54" s="70" t="s">
        <v>74</v>
      </c>
      <c r="CL54" s="70" t="s">
        <v>3</v>
      </c>
    </row>
    <row r="55" spans="1:91" s="6" customFormat="1" ht="16.5" customHeight="1">
      <c r="A55" s="72" t="s">
        <v>75</v>
      </c>
      <c r="B55" s="73"/>
      <c r="C55" s="74"/>
      <c r="D55" s="305" t="s">
        <v>76</v>
      </c>
      <c r="E55" s="305"/>
      <c r="F55" s="305"/>
      <c r="G55" s="305"/>
      <c r="H55" s="305"/>
      <c r="I55" s="75"/>
      <c r="J55" s="305" t="s">
        <v>77</v>
      </c>
      <c r="K55" s="305"/>
      <c r="L55" s="305"/>
      <c r="M55" s="305"/>
      <c r="N55" s="305"/>
      <c r="O55" s="305"/>
      <c r="P55" s="305"/>
      <c r="Q55" s="305"/>
      <c r="R55" s="305"/>
      <c r="S55" s="305"/>
      <c r="T55" s="305"/>
      <c r="U55" s="305"/>
      <c r="V55" s="305"/>
      <c r="W55" s="305"/>
      <c r="X55" s="305"/>
      <c r="Y55" s="305"/>
      <c r="Z55" s="305"/>
      <c r="AA55" s="305"/>
      <c r="AB55" s="305"/>
      <c r="AC55" s="305"/>
      <c r="AD55" s="305"/>
      <c r="AE55" s="305"/>
      <c r="AF55" s="305"/>
      <c r="AG55" s="303">
        <f>'01b.D01 - Zateplení podla...'!J30</f>
        <v>0</v>
      </c>
      <c r="AH55" s="304"/>
      <c r="AI55" s="304"/>
      <c r="AJ55" s="304"/>
      <c r="AK55" s="304"/>
      <c r="AL55" s="304"/>
      <c r="AM55" s="304"/>
      <c r="AN55" s="303">
        <f>SUM(AG55,AT55)</f>
        <v>0</v>
      </c>
      <c r="AO55" s="304"/>
      <c r="AP55" s="304"/>
      <c r="AQ55" s="76" t="s">
        <v>78</v>
      </c>
      <c r="AR55" s="73"/>
      <c r="AS55" s="77">
        <v>0</v>
      </c>
      <c r="AT55" s="78">
        <f>ROUND(SUM(AV55:AW55),2)</f>
        <v>0</v>
      </c>
      <c r="AU55" s="79">
        <f>'01b.D01 - Zateplení podla...'!P84</f>
        <v>0</v>
      </c>
      <c r="AV55" s="78">
        <f>'01b.D01 - Zateplení podla...'!J33</f>
        <v>0</v>
      </c>
      <c r="AW55" s="78">
        <f>'01b.D01 - Zateplení podla...'!J34</f>
        <v>0</v>
      </c>
      <c r="AX55" s="78">
        <f>'01b.D01 - Zateplení podla...'!J35</f>
        <v>0</v>
      </c>
      <c r="AY55" s="78">
        <f>'01b.D01 - Zateplení podla...'!J36</f>
        <v>0</v>
      </c>
      <c r="AZ55" s="78">
        <f>'01b.D01 - Zateplení podla...'!F33</f>
        <v>0</v>
      </c>
      <c r="BA55" s="78">
        <f>'01b.D01 - Zateplení podla...'!F34</f>
        <v>0</v>
      </c>
      <c r="BB55" s="78">
        <f>'01b.D01 - Zateplení podla...'!F35</f>
        <v>0</v>
      </c>
      <c r="BC55" s="78">
        <f>'01b.D01 - Zateplení podla...'!F36</f>
        <v>0</v>
      </c>
      <c r="BD55" s="80">
        <f>'01b.D01 - Zateplení podla...'!F37</f>
        <v>0</v>
      </c>
      <c r="BT55" s="81" t="s">
        <v>79</v>
      </c>
      <c r="BV55" s="81" t="s">
        <v>73</v>
      </c>
      <c r="BW55" s="81" t="s">
        <v>80</v>
      </c>
      <c r="BX55" s="81" t="s">
        <v>5</v>
      </c>
      <c r="CL55" s="81" t="s">
        <v>3</v>
      </c>
      <c r="CM55" s="81" t="s">
        <v>81</v>
      </c>
    </row>
    <row r="56" spans="1:91" s="6" customFormat="1" ht="24.75" customHeight="1">
      <c r="A56" s="72" t="s">
        <v>75</v>
      </c>
      <c r="B56" s="73"/>
      <c r="C56" s="74"/>
      <c r="D56" s="305" t="s">
        <v>82</v>
      </c>
      <c r="E56" s="305"/>
      <c r="F56" s="305"/>
      <c r="G56" s="305"/>
      <c r="H56" s="305"/>
      <c r="I56" s="75"/>
      <c r="J56" s="305" t="s">
        <v>83</v>
      </c>
      <c r="K56" s="305"/>
      <c r="L56" s="305"/>
      <c r="M56" s="305"/>
      <c r="N56" s="305"/>
      <c r="O56" s="305"/>
      <c r="P56" s="305"/>
      <c r="Q56" s="305"/>
      <c r="R56" s="305"/>
      <c r="S56" s="305"/>
      <c r="T56" s="305"/>
      <c r="U56" s="305"/>
      <c r="V56" s="305"/>
      <c r="W56" s="305"/>
      <c r="X56" s="305"/>
      <c r="Y56" s="305"/>
      <c r="Z56" s="305"/>
      <c r="AA56" s="305"/>
      <c r="AB56" s="305"/>
      <c r="AC56" s="305"/>
      <c r="AD56" s="305"/>
      <c r="AE56" s="305"/>
      <c r="AF56" s="305"/>
      <c r="AG56" s="303">
        <f>'01c.D01 - Okna - izolační...'!J30</f>
        <v>0</v>
      </c>
      <c r="AH56" s="304"/>
      <c r="AI56" s="304"/>
      <c r="AJ56" s="304"/>
      <c r="AK56" s="304"/>
      <c r="AL56" s="304"/>
      <c r="AM56" s="304"/>
      <c r="AN56" s="303">
        <f>SUM(AG56,AT56)</f>
        <v>0</v>
      </c>
      <c r="AO56" s="304"/>
      <c r="AP56" s="304"/>
      <c r="AQ56" s="76" t="s">
        <v>78</v>
      </c>
      <c r="AR56" s="73"/>
      <c r="AS56" s="82">
        <v>0</v>
      </c>
      <c r="AT56" s="83">
        <f>ROUND(SUM(AV56:AW56),2)</f>
        <v>0</v>
      </c>
      <c r="AU56" s="84">
        <f>'01c.D01 - Okna - izolační...'!P81</f>
        <v>0</v>
      </c>
      <c r="AV56" s="83">
        <f>'01c.D01 - Okna - izolační...'!J33</f>
        <v>0</v>
      </c>
      <c r="AW56" s="83">
        <f>'01c.D01 - Okna - izolační...'!J34</f>
        <v>0</v>
      </c>
      <c r="AX56" s="83">
        <f>'01c.D01 - Okna - izolační...'!J35</f>
        <v>0</v>
      </c>
      <c r="AY56" s="83">
        <f>'01c.D01 - Okna - izolační...'!J36</f>
        <v>0</v>
      </c>
      <c r="AZ56" s="83">
        <f>'01c.D01 - Okna - izolační...'!F33</f>
        <v>0</v>
      </c>
      <c r="BA56" s="83">
        <f>'01c.D01 - Okna - izolační...'!F34</f>
        <v>0</v>
      </c>
      <c r="BB56" s="83">
        <f>'01c.D01 - Okna - izolační...'!F35</f>
        <v>0</v>
      </c>
      <c r="BC56" s="83">
        <f>'01c.D01 - Okna - izolační...'!F36</f>
        <v>0</v>
      </c>
      <c r="BD56" s="85">
        <f>'01c.D01 - Okna - izolační...'!F37</f>
        <v>0</v>
      </c>
      <c r="BT56" s="81" t="s">
        <v>79</v>
      </c>
      <c r="BV56" s="81" t="s">
        <v>73</v>
      </c>
      <c r="BW56" s="81" t="s">
        <v>84</v>
      </c>
      <c r="BX56" s="81" t="s">
        <v>5</v>
      </c>
      <c r="CL56" s="81" t="s">
        <v>3</v>
      </c>
      <c r="CM56" s="81" t="s">
        <v>81</v>
      </c>
    </row>
    <row r="57" spans="1:91" s="1" customFormat="1" ht="30" customHeight="1">
      <c r="B57" s="33"/>
      <c r="AR57" s="33"/>
    </row>
    <row r="58" spans="1:91" s="1" customFormat="1" ht="6.9" customHeight="1"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33"/>
    </row>
  </sheetData>
  <mergeCells count="46"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01b.D01 - Zateplení podla...'!C2" display="/" xr:uid="{00000000-0004-0000-0000-000000000000}"/>
    <hyperlink ref="A56" location="'01c.D01 - Okna - izolační...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95"/>
  <sheetViews>
    <sheetView showGridLines="0" tabSelected="1" topLeftCell="A262" workbookViewId="0">
      <selection activeCell="F282" sqref="F282"/>
    </sheetView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1.7109375" customWidth="1"/>
    <col min="13" max="13" width="10.85546875" customWidth="1"/>
    <col min="15" max="20" width="14.140625" customWidth="1"/>
    <col min="21" max="21" width="16.28515625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AT2" s="18" t="s">
        <v>80</v>
      </c>
    </row>
    <row r="3" spans="2:46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2:46" ht="24.9" customHeight="1">
      <c r="B4" s="21"/>
      <c r="D4" s="22" t="s">
        <v>85</v>
      </c>
      <c r="L4" s="21"/>
      <c r="M4" s="86" t="s">
        <v>11</v>
      </c>
      <c r="AT4" s="18" t="s">
        <v>4</v>
      </c>
    </row>
    <row r="5" spans="2:46" ht="6.9" customHeight="1">
      <c r="B5" s="21"/>
      <c r="L5" s="21"/>
    </row>
    <row r="6" spans="2:46" ht="12" customHeight="1">
      <c r="B6" s="21"/>
      <c r="D6" s="28" t="s">
        <v>17</v>
      </c>
      <c r="L6" s="21"/>
    </row>
    <row r="7" spans="2:46" ht="16.5" customHeight="1">
      <c r="B7" s="21"/>
      <c r="E7" s="309" t="str">
        <f>'Rekapitulace stavby'!K6</f>
        <v>Dodatek 01 - Sokolovna Krnov - Změny</v>
      </c>
      <c r="F7" s="310"/>
      <c r="G7" s="310"/>
      <c r="H7" s="310"/>
      <c r="L7" s="21"/>
    </row>
    <row r="8" spans="2:46" s="1" customFormat="1" ht="12" customHeight="1">
      <c r="B8" s="33"/>
      <c r="D8" s="28" t="s">
        <v>86</v>
      </c>
      <c r="L8" s="33"/>
    </row>
    <row r="9" spans="2:46" s="1" customFormat="1" ht="16.5" customHeight="1">
      <c r="B9" s="33"/>
      <c r="E9" s="290" t="s">
        <v>87</v>
      </c>
      <c r="F9" s="311"/>
      <c r="G9" s="311"/>
      <c r="H9" s="311"/>
      <c r="L9" s="33"/>
    </row>
    <row r="10" spans="2:46" s="1" customFormat="1" ht="10.199999999999999">
      <c r="B10" s="33"/>
      <c r="L10" s="33"/>
    </row>
    <row r="11" spans="2:46" s="1" customFormat="1" ht="12" customHeight="1">
      <c r="B11" s="33"/>
      <c r="D11" s="28" t="s">
        <v>19</v>
      </c>
      <c r="F11" s="26" t="s">
        <v>3</v>
      </c>
      <c r="I11" s="28" t="s">
        <v>20</v>
      </c>
      <c r="J11" s="26" t="s">
        <v>3</v>
      </c>
      <c r="L11" s="33"/>
    </row>
    <row r="12" spans="2:46" s="1" customFormat="1" ht="12" customHeight="1">
      <c r="B12" s="33"/>
      <c r="D12" s="28" t="s">
        <v>21</v>
      </c>
      <c r="F12" s="26" t="s">
        <v>22</v>
      </c>
      <c r="I12" s="28" t="s">
        <v>23</v>
      </c>
      <c r="J12" s="50" t="str">
        <f>'Rekapitulace stavby'!AN8</f>
        <v>6. 2. 2023</v>
      </c>
      <c r="L12" s="33"/>
    </row>
    <row r="13" spans="2:46" s="1" customFormat="1" ht="10.8" customHeight="1">
      <c r="B13" s="33"/>
      <c r="L13" s="33"/>
    </row>
    <row r="14" spans="2:46" s="1" customFormat="1" ht="12" customHeight="1">
      <c r="B14" s="33"/>
      <c r="D14" s="28" t="s">
        <v>25</v>
      </c>
      <c r="I14" s="28" t="s">
        <v>26</v>
      </c>
      <c r="J14" s="26" t="s">
        <v>3</v>
      </c>
      <c r="L14" s="33"/>
    </row>
    <row r="15" spans="2:46" s="1" customFormat="1" ht="18" customHeight="1">
      <c r="B15" s="33"/>
      <c r="E15" s="26" t="s">
        <v>27</v>
      </c>
      <c r="I15" s="28" t="s">
        <v>28</v>
      </c>
      <c r="J15" s="26" t="s">
        <v>3</v>
      </c>
      <c r="L15" s="33"/>
    </row>
    <row r="16" spans="2:46" s="1" customFormat="1" ht="6.9" customHeight="1">
      <c r="B16" s="33"/>
      <c r="L16" s="33"/>
    </row>
    <row r="17" spans="2:12" s="1" customFormat="1" ht="12" customHeight="1">
      <c r="B17" s="33"/>
      <c r="D17" s="28" t="s">
        <v>29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312" t="str">
        <f>'Rekapitulace stavby'!E14</f>
        <v>Vyplň údaj</v>
      </c>
      <c r="F18" s="274"/>
      <c r="G18" s="274"/>
      <c r="H18" s="274"/>
      <c r="I18" s="28" t="s">
        <v>28</v>
      </c>
      <c r="J18" s="29" t="str">
        <f>'Rekapitulace stavby'!AN14</f>
        <v>Vyplň údaj</v>
      </c>
      <c r="L18" s="33"/>
    </row>
    <row r="19" spans="2:12" s="1" customFormat="1" ht="6.9" customHeight="1">
      <c r="B19" s="33"/>
      <c r="L19" s="33"/>
    </row>
    <row r="20" spans="2:12" s="1" customFormat="1" ht="12" customHeight="1">
      <c r="B20" s="33"/>
      <c r="D20" s="28" t="s">
        <v>31</v>
      </c>
      <c r="I20" s="28" t="s">
        <v>26</v>
      </c>
      <c r="J20" s="26" t="str">
        <f>IF('Rekapitulace stavby'!AN16="","",'Rekapitulace stavby'!AN16)</f>
        <v/>
      </c>
      <c r="L20" s="33"/>
    </row>
    <row r="21" spans="2:12" s="1" customFormat="1" ht="18" customHeight="1">
      <c r="B21" s="33"/>
      <c r="E21" s="26" t="str">
        <f>IF('Rekapitulace stavby'!E17="","",'Rekapitulace stavby'!E17)</f>
        <v xml:space="preserve"> </v>
      </c>
      <c r="I21" s="28" t="s">
        <v>28</v>
      </c>
      <c r="J21" s="26" t="str">
        <f>IF('Rekapitulace stavby'!AN17="","",'Rekapitulace stavby'!AN17)</f>
        <v/>
      </c>
      <c r="L21" s="33"/>
    </row>
    <row r="22" spans="2:12" s="1" customFormat="1" ht="6.9" customHeight="1">
      <c r="B22" s="33"/>
      <c r="L22" s="33"/>
    </row>
    <row r="23" spans="2:12" s="1" customFormat="1" ht="12" customHeight="1">
      <c r="B23" s="33"/>
      <c r="D23" s="28" t="s">
        <v>34</v>
      </c>
      <c r="I23" s="28" t="s">
        <v>26</v>
      </c>
      <c r="J23" s="26" t="str">
        <f>IF('Rekapitulace stavby'!AN19="","",'Rekapitulace stavby'!AN19)</f>
        <v/>
      </c>
      <c r="L23" s="33"/>
    </row>
    <row r="24" spans="2:12" s="1" customFormat="1" ht="18" customHeight="1">
      <c r="B24" s="33"/>
      <c r="E24" s="26" t="str">
        <f>IF('Rekapitulace stavby'!E20="","",'Rekapitulace stavby'!E20)</f>
        <v xml:space="preserve"> </v>
      </c>
      <c r="I24" s="28" t="s">
        <v>28</v>
      </c>
      <c r="J24" s="26" t="str">
        <f>IF('Rekapitulace stavby'!AN20="","",'Rekapitulace stavby'!AN20)</f>
        <v/>
      </c>
      <c r="L24" s="33"/>
    </row>
    <row r="25" spans="2:12" s="1" customFormat="1" ht="6.9" customHeight="1">
      <c r="B25" s="33"/>
      <c r="L25" s="33"/>
    </row>
    <row r="26" spans="2:12" s="1" customFormat="1" ht="12" customHeight="1">
      <c r="B26" s="33"/>
      <c r="D26" s="28" t="s">
        <v>35</v>
      </c>
      <c r="L26" s="33"/>
    </row>
    <row r="27" spans="2:12" s="7" customFormat="1" ht="16.5" customHeight="1">
      <c r="B27" s="87"/>
      <c r="E27" s="279" t="s">
        <v>3</v>
      </c>
      <c r="F27" s="279"/>
      <c r="G27" s="279"/>
      <c r="H27" s="279"/>
      <c r="L27" s="87"/>
    </row>
    <row r="28" spans="2:12" s="1" customFormat="1" ht="6.9" customHeight="1">
      <c r="B28" s="33"/>
      <c r="L28" s="33"/>
    </row>
    <row r="29" spans="2:12" s="1" customFormat="1" ht="6.9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88" t="s">
        <v>37</v>
      </c>
      <c r="J30" s="64">
        <f>ROUND(J84, 2)</f>
        <v>0</v>
      </c>
      <c r="L30" s="33"/>
    </row>
    <row r="31" spans="2:12" s="1" customFormat="1" ht="6.9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" customHeight="1">
      <c r="B32" s="33"/>
      <c r="F32" s="36" t="s">
        <v>39</v>
      </c>
      <c r="I32" s="36" t="s">
        <v>38</v>
      </c>
      <c r="J32" s="36" t="s">
        <v>40</v>
      </c>
      <c r="L32" s="33"/>
    </row>
    <row r="33" spans="2:12" s="1" customFormat="1" ht="14.4" customHeight="1">
      <c r="B33" s="33"/>
      <c r="D33" s="53" t="s">
        <v>41</v>
      </c>
      <c r="E33" s="28" t="s">
        <v>42</v>
      </c>
      <c r="F33" s="89">
        <f>ROUND((SUM(BE84:BE294)),  2)</f>
        <v>0</v>
      </c>
      <c r="I33" s="90">
        <v>0.21</v>
      </c>
      <c r="J33" s="89">
        <f>ROUND(((SUM(BE84:BE294))*I33),  2)</f>
        <v>0</v>
      </c>
      <c r="L33" s="33"/>
    </row>
    <row r="34" spans="2:12" s="1" customFormat="1" ht="14.4" customHeight="1">
      <c r="B34" s="33"/>
      <c r="E34" s="28" t="s">
        <v>43</v>
      </c>
      <c r="F34" s="89">
        <f>ROUND((SUM(BF84:BF294)),  2)</f>
        <v>0</v>
      </c>
      <c r="I34" s="90">
        <v>0.15</v>
      </c>
      <c r="J34" s="89">
        <f>ROUND(((SUM(BF84:BF294))*I34),  2)</f>
        <v>0</v>
      </c>
      <c r="L34" s="33"/>
    </row>
    <row r="35" spans="2:12" s="1" customFormat="1" ht="14.4" hidden="1" customHeight="1">
      <c r="B35" s="33"/>
      <c r="E35" s="28" t="s">
        <v>44</v>
      </c>
      <c r="F35" s="89">
        <f>ROUND((SUM(BG84:BG294)),  2)</f>
        <v>0</v>
      </c>
      <c r="I35" s="90">
        <v>0.21</v>
      </c>
      <c r="J35" s="89">
        <f>0</f>
        <v>0</v>
      </c>
      <c r="L35" s="33"/>
    </row>
    <row r="36" spans="2:12" s="1" customFormat="1" ht="14.4" hidden="1" customHeight="1">
      <c r="B36" s="33"/>
      <c r="E36" s="28" t="s">
        <v>45</v>
      </c>
      <c r="F36" s="89">
        <f>ROUND((SUM(BH84:BH294)),  2)</f>
        <v>0</v>
      </c>
      <c r="I36" s="90">
        <v>0.15</v>
      </c>
      <c r="J36" s="89">
        <f>0</f>
        <v>0</v>
      </c>
      <c r="L36" s="33"/>
    </row>
    <row r="37" spans="2:12" s="1" customFormat="1" ht="14.4" hidden="1" customHeight="1">
      <c r="B37" s="33"/>
      <c r="E37" s="28" t="s">
        <v>46</v>
      </c>
      <c r="F37" s="89">
        <f>ROUND((SUM(BI84:BI294)),  2)</f>
        <v>0</v>
      </c>
      <c r="I37" s="90">
        <v>0</v>
      </c>
      <c r="J37" s="89">
        <f>0</f>
        <v>0</v>
      </c>
      <c r="L37" s="33"/>
    </row>
    <row r="38" spans="2:12" s="1" customFormat="1" ht="6.9" customHeight="1">
      <c r="B38" s="33"/>
      <c r="L38" s="33"/>
    </row>
    <row r="39" spans="2:12" s="1" customFormat="1" ht="25.35" customHeight="1">
      <c r="B39" s="33"/>
      <c r="C39" s="91"/>
      <c r="D39" s="92" t="s">
        <v>47</v>
      </c>
      <c r="E39" s="55"/>
      <c r="F39" s="55"/>
      <c r="G39" s="93" t="s">
        <v>48</v>
      </c>
      <c r="H39" s="94" t="s">
        <v>49</v>
      </c>
      <c r="I39" s="55"/>
      <c r="J39" s="95">
        <f>SUM(J30:J37)</f>
        <v>0</v>
      </c>
      <c r="K39" s="96"/>
      <c r="L39" s="33"/>
    </row>
    <row r="40" spans="2:12" s="1" customFormat="1" ht="14.4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" customHeight="1">
      <c r="B45" s="33"/>
      <c r="C45" s="22" t="s">
        <v>88</v>
      </c>
      <c r="L45" s="33"/>
    </row>
    <row r="46" spans="2:12" s="1" customFormat="1" ht="6.9" customHeight="1">
      <c r="B46" s="33"/>
      <c r="L46" s="33"/>
    </row>
    <row r="47" spans="2:12" s="1" customFormat="1" ht="12" customHeight="1">
      <c r="B47" s="33"/>
      <c r="C47" s="28" t="s">
        <v>17</v>
      </c>
      <c r="L47" s="33"/>
    </row>
    <row r="48" spans="2:12" s="1" customFormat="1" ht="16.5" customHeight="1">
      <c r="B48" s="33"/>
      <c r="E48" s="309" t="str">
        <f>E7</f>
        <v>Dodatek 01 - Sokolovna Krnov - Změny</v>
      </c>
      <c r="F48" s="310"/>
      <c r="G48" s="310"/>
      <c r="H48" s="310"/>
      <c r="L48" s="33"/>
    </row>
    <row r="49" spans="2:47" s="1" customFormat="1" ht="12" customHeight="1">
      <c r="B49" s="33"/>
      <c r="C49" s="28" t="s">
        <v>86</v>
      </c>
      <c r="L49" s="33"/>
    </row>
    <row r="50" spans="2:47" s="1" customFormat="1" ht="16.5" customHeight="1">
      <c r="B50" s="33"/>
      <c r="E50" s="290" t="str">
        <f>E9</f>
        <v>01b.D01 - Zateplení podlahy půdy</v>
      </c>
      <c r="F50" s="311"/>
      <c r="G50" s="311"/>
      <c r="H50" s="311"/>
      <c r="L50" s="33"/>
    </row>
    <row r="51" spans="2:47" s="1" customFormat="1" ht="6.9" customHeight="1">
      <c r="B51" s="33"/>
      <c r="L51" s="33"/>
    </row>
    <row r="52" spans="2:47" s="1" customFormat="1" ht="12" customHeight="1">
      <c r="B52" s="33"/>
      <c r="C52" s="28" t="s">
        <v>21</v>
      </c>
      <c r="F52" s="26" t="str">
        <f>F12</f>
        <v>Krnov</v>
      </c>
      <c r="I52" s="28" t="s">
        <v>23</v>
      </c>
      <c r="J52" s="50" t="str">
        <f>IF(J12="","",J12)</f>
        <v>6. 2. 2023</v>
      </c>
      <c r="L52" s="33"/>
    </row>
    <row r="53" spans="2:47" s="1" customFormat="1" ht="6.9" customHeight="1">
      <c r="B53" s="33"/>
      <c r="L53" s="33"/>
    </row>
    <row r="54" spans="2:47" s="1" customFormat="1" ht="15.15" customHeight="1">
      <c r="B54" s="33"/>
      <c r="C54" s="28" t="s">
        <v>25</v>
      </c>
      <c r="F54" s="26" t="str">
        <f>E15</f>
        <v>Město Krnov</v>
      </c>
      <c r="I54" s="28" t="s">
        <v>31</v>
      </c>
      <c r="J54" s="31" t="str">
        <f>E21</f>
        <v xml:space="preserve"> </v>
      </c>
      <c r="L54" s="33"/>
    </row>
    <row r="55" spans="2:47" s="1" customFormat="1" ht="15.15" customHeight="1">
      <c r="B55" s="33"/>
      <c r="C55" s="28" t="s">
        <v>29</v>
      </c>
      <c r="F55" s="26" t="str">
        <f>IF(E18="","",E18)</f>
        <v>Vyplň údaj</v>
      </c>
      <c r="I55" s="28" t="s">
        <v>34</v>
      </c>
      <c r="J55" s="31" t="str">
        <f>E24</f>
        <v xml:space="preserve"> 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97" t="s">
        <v>89</v>
      </c>
      <c r="D57" s="91"/>
      <c r="E57" s="91"/>
      <c r="F57" s="91"/>
      <c r="G57" s="91"/>
      <c r="H57" s="91"/>
      <c r="I57" s="91"/>
      <c r="J57" s="98" t="s">
        <v>90</v>
      </c>
      <c r="K57" s="91"/>
      <c r="L57" s="33"/>
    </row>
    <row r="58" spans="2:47" s="1" customFormat="1" ht="10.35" customHeight="1">
      <c r="B58" s="33"/>
      <c r="L58" s="33"/>
    </row>
    <row r="59" spans="2:47" s="1" customFormat="1" ht="22.8" customHeight="1">
      <c r="B59" s="33"/>
      <c r="C59" s="99" t="s">
        <v>69</v>
      </c>
      <c r="J59" s="64">
        <f>J84</f>
        <v>0</v>
      </c>
      <c r="L59" s="33"/>
      <c r="AU59" s="18" t="s">
        <v>91</v>
      </c>
    </row>
    <row r="60" spans="2:47" s="8" customFormat="1" ht="24.9" customHeight="1">
      <c r="B60" s="100"/>
      <c r="D60" s="101" t="s">
        <v>92</v>
      </c>
      <c r="E60" s="102"/>
      <c r="F60" s="102"/>
      <c r="G60" s="102"/>
      <c r="H60" s="102"/>
      <c r="I60" s="102"/>
      <c r="J60" s="103">
        <f>J85</f>
        <v>0</v>
      </c>
      <c r="L60" s="100"/>
    </row>
    <row r="61" spans="2:47" s="9" customFormat="1" ht="19.95" customHeight="1">
      <c r="B61" s="104"/>
      <c r="D61" s="105" t="s">
        <v>93</v>
      </c>
      <c r="E61" s="106"/>
      <c r="F61" s="106"/>
      <c r="G61" s="106"/>
      <c r="H61" s="106"/>
      <c r="I61" s="106"/>
      <c r="J61" s="107">
        <f>J86</f>
        <v>0</v>
      </c>
      <c r="L61" s="104"/>
    </row>
    <row r="62" spans="2:47" s="9" customFormat="1" ht="19.95" customHeight="1">
      <c r="B62" s="104"/>
      <c r="D62" s="105" t="s">
        <v>94</v>
      </c>
      <c r="E62" s="106"/>
      <c r="F62" s="106"/>
      <c r="G62" s="106"/>
      <c r="H62" s="106"/>
      <c r="I62" s="106"/>
      <c r="J62" s="107">
        <f>J138</f>
        <v>0</v>
      </c>
      <c r="L62" s="104"/>
    </row>
    <row r="63" spans="2:47" s="9" customFormat="1" ht="19.95" customHeight="1">
      <c r="B63" s="104"/>
      <c r="D63" s="105" t="s">
        <v>95</v>
      </c>
      <c r="E63" s="106"/>
      <c r="F63" s="106"/>
      <c r="G63" s="106"/>
      <c r="H63" s="106"/>
      <c r="I63" s="106"/>
      <c r="J63" s="107">
        <f>J185</f>
        <v>0</v>
      </c>
      <c r="L63" s="104"/>
    </row>
    <row r="64" spans="2:47" s="9" customFormat="1" ht="19.95" customHeight="1">
      <c r="B64" s="104"/>
      <c r="D64" s="105" t="s">
        <v>96</v>
      </c>
      <c r="E64" s="106"/>
      <c r="F64" s="106"/>
      <c r="G64" s="106"/>
      <c r="H64" s="106"/>
      <c r="I64" s="106"/>
      <c r="J64" s="107">
        <f>J256</f>
        <v>0</v>
      </c>
      <c r="L64" s="104"/>
    </row>
    <row r="65" spans="2:12" s="1" customFormat="1" ht="21.75" customHeight="1">
      <c r="B65" s="33"/>
      <c r="L65" s="33"/>
    </row>
    <row r="66" spans="2:12" s="1" customFormat="1" ht="6.9" customHeight="1"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33"/>
    </row>
    <row r="70" spans="2:12" s="1" customFormat="1" ht="6.9" customHeight="1">
      <c r="B70" s="44"/>
      <c r="C70" s="45"/>
      <c r="D70" s="45"/>
      <c r="E70" s="45"/>
      <c r="F70" s="45"/>
      <c r="G70" s="45"/>
      <c r="H70" s="45"/>
      <c r="I70" s="45"/>
      <c r="J70" s="45"/>
      <c r="K70" s="45"/>
      <c r="L70" s="33"/>
    </row>
    <row r="71" spans="2:12" s="1" customFormat="1" ht="24.9" customHeight="1">
      <c r="B71" s="33"/>
      <c r="C71" s="22" t="s">
        <v>97</v>
      </c>
      <c r="L71" s="33"/>
    </row>
    <row r="72" spans="2:12" s="1" customFormat="1" ht="6.9" customHeight="1">
      <c r="B72" s="33"/>
      <c r="L72" s="33"/>
    </row>
    <row r="73" spans="2:12" s="1" customFormat="1" ht="12" customHeight="1">
      <c r="B73" s="33"/>
      <c r="C73" s="28" t="s">
        <v>17</v>
      </c>
      <c r="L73" s="33"/>
    </row>
    <row r="74" spans="2:12" s="1" customFormat="1" ht="16.5" customHeight="1">
      <c r="B74" s="33"/>
      <c r="E74" s="309" t="str">
        <f>E7</f>
        <v>Dodatek 01 - Sokolovna Krnov - Změny</v>
      </c>
      <c r="F74" s="310"/>
      <c r="G74" s="310"/>
      <c r="H74" s="310"/>
      <c r="L74" s="33"/>
    </row>
    <row r="75" spans="2:12" s="1" customFormat="1" ht="12" customHeight="1">
      <c r="B75" s="33"/>
      <c r="C75" s="28" t="s">
        <v>86</v>
      </c>
      <c r="L75" s="33"/>
    </row>
    <row r="76" spans="2:12" s="1" customFormat="1" ht="16.5" customHeight="1">
      <c r="B76" s="33"/>
      <c r="E76" s="290" t="str">
        <f>E9</f>
        <v>01b.D01 - Zateplení podlahy půdy</v>
      </c>
      <c r="F76" s="311"/>
      <c r="G76" s="311"/>
      <c r="H76" s="311"/>
      <c r="L76" s="33"/>
    </row>
    <row r="77" spans="2:12" s="1" customFormat="1" ht="6.9" customHeight="1">
      <c r="B77" s="33"/>
      <c r="L77" s="33"/>
    </row>
    <row r="78" spans="2:12" s="1" customFormat="1" ht="12" customHeight="1">
      <c r="B78" s="33"/>
      <c r="C78" s="28" t="s">
        <v>21</v>
      </c>
      <c r="F78" s="26" t="str">
        <f>F12</f>
        <v>Krnov</v>
      </c>
      <c r="I78" s="28" t="s">
        <v>23</v>
      </c>
      <c r="J78" s="50" t="str">
        <f>IF(J12="","",J12)</f>
        <v>6. 2. 2023</v>
      </c>
      <c r="L78" s="33"/>
    </row>
    <row r="79" spans="2:12" s="1" customFormat="1" ht="6.9" customHeight="1">
      <c r="B79" s="33"/>
      <c r="L79" s="33"/>
    </row>
    <row r="80" spans="2:12" s="1" customFormat="1" ht="15.15" customHeight="1">
      <c r="B80" s="33"/>
      <c r="C80" s="28" t="s">
        <v>25</v>
      </c>
      <c r="F80" s="26" t="str">
        <f>E15</f>
        <v>Město Krnov</v>
      </c>
      <c r="I80" s="28" t="s">
        <v>31</v>
      </c>
      <c r="J80" s="31" t="str">
        <f>E21</f>
        <v xml:space="preserve"> </v>
      </c>
      <c r="L80" s="33"/>
    </row>
    <row r="81" spans="2:65" s="1" customFormat="1" ht="15.15" customHeight="1">
      <c r="B81" s="33"/>
      <c r="C81" s="28" t="s">
        <v>29</v>
      </c>
      <c r="F81" s="26" t="str">
        <f>IF(E18="","",E18)</f>
        <v>Vyplň údaj</v>
      </c>
      <c r="I81" s="28" t="s">
        <v>34</v>
      </c>
      <c r="J81" s="31" t="str">
        <f>E24</f>
        <v xml:space="preserve"> </v>
      </c>
      <c r="L81" s="33"/>
    </row>
    <row r="82" spans="2:65" s="1" customFormat="1" ht="10.35" customHeight="1">
      <c r="B82" s="33"/>
      <c r="L82" s="33"/>
    </row>
    <row r="83" spans="2:65" s="10" customFormat="1" ht="29.25" customHeight="1">
      <c r="B83" s="108"/>
      <c r="C83" s="109" t="s">
        <v>98</v>
      </c>
      <c r="D83" s="110" t="s">
        <v>56</v>
      </c>
      <c r="E83" s="110" t="s">
        <v>52</v>
      </c>
      <c r="F83" s="110" t="s">
        <v>53</v>
      </c>
      <c r="G83" s="110" t="s">
        <v>99</v>
      </c>
      <c r="H83" s="110" t="s">
        <v>100</v>
      </c>
      <c r="I83" s="110" t="s">
        <v>101</v>
      </c>
      <c r="J83" s="110" t="s">
        <v>90</v>
      </c>
      <c r="K83" s="111" t="s">
        <v>102</v>
      </c>
      <c r="L83" s="108"/>
      <c r="M83" s="57" t="s">
        <v>3</v>
      </c>
      <c r="N83" s="58" t="s">
        <v>41</v>
      </c>
      <c r="O83" s="58" t="s">
        <v>103</v>
      </c>
      <c r="P83" s="58" t="s">
        <v>104</v>
      </c>
      <c r="Q83" s="58" t="s">
        <v>105</v>
      </c>
      <c r="R83" s="58" t="s">
        <v>106</v>
      </c>
      <c r="S83" s="58" t="s">
        <v>107</v>
      </c>
      <c r="T83" s="59" t="s">
        <v>108</v>
      </c>
    </row>
    <row r="84" spans="2:65" s="1" customFormat="1" ht="22.8" customHeight="1">
      <c r="B84" s="33"/>
      <c r="C84" s="62" t="s">
        <v>109</v>
      </c>
      <c r="J84" s="112">
        <f>BK84</f>
        <v>0</v>
      </c>
      <c r="L84" s="33"/>
      <c r="M84" s="60"/>
      <c r="N84" s="51"/>
      <c r="O84" s="51"/>
      <c r="P84" s="113">
        <f>P85</f>
        <v>0</v>
      </c>
      <c r="Q84" s="51"/>
      <c r="R84" s="113">
        <f>R85</f>
        <v>15.96740052</v>
      </c>
      <c r="S84" s="51"/>
      <c r="T84" s="114">
        <f>T85</f>
        <v>0</v>
      </c>
      <c r="AT84" s="18" t="s">
        <v>70</v>
      </c>
      <c r="AU84" s="18" t="s">
        <v>91</v>
      </c>
      <c r="BK84" s="115">
        <f>BK85</f>
        <v>0</v>
      </c>
    </row>
    <row r="85" spans="2:65" s="11" customFormat="1" ht="25.95" customHeight="1">
      <c r="B85" s="116"/>
      <c r="D85" s="117" t="s">
        <v>70</v>
      </c>
      <c r="E85" s="118" t="s">
        <v>110</v>
      </c>
      <c r="F85" s="118" t="s">
        <v>111</v>
      </c>
      <c r="I85" s="119"/>
      <c r="J85" s="120">
        <f>BK85</f>
        <v>0</v>
      </c>
      <c r="L85" s="116"/>
      <c r="M85" s="121"/>
      <c r="P85" s="122">
        <f>P86+P138+P185+P256</f>
        <v>0</v>
      </c>
      <c r="R85" s="122">
        <f>R86+R138+R185+R256</f>
        <v>15.96740052</v>
      </c>
      <c r="T85" s="123">
        <f>T86+T138+T185+T256</f>
        <v>0</v>
      </c>
      <c r="AR85" s="117" t="s">
        <v>81</v>
      </c>
      <c r="AT85" s="124" t="s">
        <v>70</v>
      </c>
      <c r="AU85" s="124" t="s">
        <v>71</v>
      </c>
      <c r="AY85" s="117" t="s">
        <v>112</v>
      </c>
      <c r="BK85" s="125">
        <f>BK86+BK138+BK185+BK256</f>
        <v>0</v>
      </c>
    </row>
    <row r="86" spans="2:65" s="11" customFormat="1" ht="22.8" customHeight="1">
      <c r="B86" s="116"/>
      <c r="D86" s="117" t="s">
        <v>70</v>
      </c>
      <c r="E86" s="126" t="s">
        <v>113</v>
      </c>
      <c r="F86" s="126" t="s">
        <v>114</v>
      </c>
      <c r="I86" s="119"/>
      <c r="J86" s="127">
        <f>BK86</f>
        <v>0</v>
      </c>
      <c r="L86" s="116"/>
      <c r="M86" s="121"/>
      <c r="P86" s="122">
        <f>SUM(P87:P137)</f>
        <v>0</v>
      </c>
      <c r="R86" s="122">
        <f>SUM(R87:R137)</f>
        <v>6.1060369899999998</v>
      </c>
      <c r="T86" s="123">
        <f>SUM(T87:T137)</f>
        <v>0</v>
      </c>
      <c r="AR86" s="117" t="s">
        <v>81</v>
      </c>
      <c r="AT86" s="124" t="s">
        <v>70</v>
      </c>
      <c r="AU86" s="124" t="s">
        <v>79</v>
      </c>
      <c r="AY86" s="117" t="s">
        <v>112</v>
      </c>
      <c r="BK86" s="125">
        <f>SUM(BK87:BK137)</f>
        <v>0</v>
      </c>
    </row>
    <row r="87" spans="2:65" s="1" customFormat="1" ht="16.5" customHeight="1">
      <c r="B87" s="128"/>
      <c r="C87" s="129" t="s">
        <v>79</v>
      </c>
      <c r="D87" s="129" t="s">
        <v>115</v>
      </c>
      <c r="E87" s="130" t="s">
        <v>116</v>
      </c>
      <c r="F87" s="131" t="s">
        <v>117</v>
      </c>
      <c r="G87" s="132" t="s">
        <v>118</v>
      </c>
      <c r="H87" s="133">
        <v>570</v>
      </c>
      <c r="I87" s="134"/>
      <c r="J87" s="135">
        <f>ROUND(I87*H87,2)</f>
        <v>0</v>
      </c>
      <c r="K87" s="131" t="s">
        <v>119</v>
      </c>
      <c r="L87" s="33"/>
      <c r="M87" s="136" t="s">
        <v>3</v>
      </c>
      <c r="N87" s="137" t="s">
        <v>42</v>
      </c>
      <c r="P87" s="138">
        <f>O87*H87</f>
        <v>0</v>
      </c>
      <c r="Q87" s="138">
        <v>8.0999999999999996E-4</v>
      </c>
      <c r="R87" s="138">
        <f>Q87*H87</f>
        <v>0.4617</v>
      </c>
      <c r="S87" s="138">
        <v>0</v>
      </c>
      <c r="T87" s="139">
        <f>S87*H87</f>
        <v>0</v>
      </c>
      <c r="AR87" s="140" t="s">
        <v>120</v>
      </c>
      <c r="AT87" s="140" t="s">
        <v>115</v>
      </c>
      <c r="AU87" s="140" t="s">
        <v>81</v>
      </c>
      <c r="AY87" s="18" t="s">
        <v>112</v>
      </c>
      <c r="BE87" s="141">
        <f>IF(N87="základní",J87,0)</f>
        <v>0</v>
      </c>
      <c r="BF87" s="141">
        <f>IF(N87="snížená",J87,0)</f>
        <v>0</v>
      </c>
      <c r="BG87" s="141">
        <f>IF(N87="zákl. přenesená",J87,0)</f>
        <v>0</v>
      </c>
      <c r="BH87" s="141">
        <f>IF(N87="sníž. přenesená",J87,0)</f>
        <v>0</v>
      </c>
      <c r="BI87" s="141">
        <f>IF(N87="nulová",J87,0)</f>
        <v>0</v>
      </c>
      <c r="BJ87" s="18" t="s">
        <v>79</v>
      </c>
      <c r="BK87" s="141">
        <f>ROUND(I87*H87,2)</f>
        <v>0</v>
      </c>
      <c r="BL87" s="18" t="s">
        <v>120</v>
      </c>
      <c r="BM87" s="140" t="s">
        <v>121</v>
      </c>
    </row>
    <row r="88" spans="2:65" s="1" customFormat="1" ht="10.199999999999999">
      <c r="B88" s="33"/>
      <c r="D88" s="142" t="s">
        <v>122</v>
      </c>
      <c r="F88" s="143" t="s">
        <v>123</v>
      </c>
      <c r="I88" s="144"/>
      <c r="L88" s="33"/>
      <c r="M88" s="145"/>
      <c r="T88" s="54"/>
      <c r="AT88" s="18" t="s">
        <v>122</v>
      </c>
      <c r="AU88" s="18" t="s">
        <v>81</v>
      </c>
    </row>
    <row r="89" spans="2:65" s="1" customFormat="1" ht="10.199999999999999">
      <c r="B89" s="33"/>
      <c r="D89" s="146" t="s">
        <v>124</v>
      </c>
      <c r="F89" s="147" t="s">
        <v>125</v>
      </c>
      <c r="I89" s="144"/>
      <c r="L89" s="33"/>
      <c r="M89" s="145"/>
      <c r="T89" s="54"/>
      <c r="AT89" s="18" t="s">
        <v>124</v>
      </c>
      <c r="AU89" s="18" t="s">
        <v>81</v>
      </c>
    </row>
    <row r="90" spans="2:65" s="1" customFormat="1" ht="19.2">
      <c r="B90" s="33"/>
      <c r="D90" s="142" t="s">
        <v>126</v>
      </c>
      <c r="F90" s="148" t="s">
        <v>127</v>
      </c>
      <c r="I90" s="144"/>
      <c r="L90" s="33"/>
      <c r="M90" s="145"/>
      <c r="T90" s="54"/>
      <c r="AT90" s="18" t="s">
        <v>126</v>
      </c>
      <c r="AU90" s="18" t="s">
        <v>81</v>
      </c>
    </row>
    <row r="91" spans="2:65" s="12" customFormat="1" ht="10.199999999999999">
      <c r="B91" s="149"/>
      <c r="D91" s="142" t="s">
        <v>128</v>
      </c>
      <c r="E91" s="150" t="s">
        <v>3</v>
      </c>
      <c r="F91" s="151" t="s">
        <v>129</v>
      </c>
      <c r="H91" s="150" t="s">
        <v>3</v>
      </c>
      <c r="I91" s="152"/>
      <c r="L91" s="149"/>
      <c r="M91" s="153"/>
      <c r="T91" s="154"/>
      <c r="AT91" s="150" t="s">
        <v>128</v>
      </c>
      <c r="AU91" s="150" t="s">
        <v>81</v>
      </c>
      <c r="AV91" s="12" t="s">
        <v>79</v>
      </c>
      <c r="AW91" s="12" t="s">
        <v>33</v>
      </c>
      <c r="AX91" s="12" t="s">
        <v>71</v>
      </c>
      <c r="AY91" s="150" t="s">
        <v>112</v>
      </c>
    </row>
    <row r="92" spans="2:65" s="12" customFormat="1" ht="10.199999999999999">
      <c r="B92" s="149"/>
      <c r="D92" s="142" t="s">
        <v>128</v>
      </c>
      <c r="E92" s="150" t="s">
        <v>3</v>
      </c>
      <c r="F92" s="151" t="s">
        <v>130</v>
      </c>
      <c r="H92" s="150" t="s">
        <v>3</v>
      </c>
      <c r="I92" s="152"/>
      <c r="L92" s="149"/>
      <c r="M92" s="153"/>
      <c r="T92" s="154"/>
      <c r="AT92" s="150" t="s">
        <v>128</v>
      </c>
      <c r="AU92" s="150" t="s">
        <v>81</v>
      </c>
      <c r="AV92" s="12" t="s">
        <v>79</v>
      </c>
      <c r="AW92" s="12" t="s">
        <v>33</v>
      </c>
      <c r="AX92" s="12" t="s">
        <v>71</v>
      </c>
      <c r="AY92" s="150" t="s">
        <v>112</v>
      </c>
    </row>
    <row r="93" spans="2:65" s="13" customFormat="1" ht="10.199999999999999">
      <c r="B93" s="155"/>
      <c r="D93" s="142" t="s">
        <v>128</v>
      </c>
      <c r="E93" s="156" t="s">
        <v>3</v>
      </c>
      <c r="F93" s="157" t="s">
        <v>131</v>
      </c>
      <c r="H93" s="158">
        <v>570</v>
      </c>
      <c r="I93" s="159"/>
      <c r="L93" s="155"/>
      <c r="M93" s="160"/>
      <c r="T93" s="161"/>
      <c r="AT93" s="156" t="s">
        <v>128</v>
      </c>
      <c r="AU93" s="156" t="s">
        <v>81</v>
      </c>
      <c r="AV93" s="13" t="s">
        <v>81</v>
      </c>
      <c r="AW93" s="13" t="s">
        <v>33</v>
      </c>
      <c r="AX93" s="13" t="s">
        <v>79</v>
      </c>
      <c r="AY93" s="156" t="s">
        <v>112</v>
      </c>
    </row>
    <row r="94" spans="2:65" s="1" customFormat="1" ht="16.5" customHeight="1">
      <c r="B94" s="128"/>
      <c r="C94" s="129" t="s">
        <v>81</v>
      </c>
      <c r="D94" s="129" t="s">
        <v>115</v>
      </c>
      <c r="E94" s="130" t="s">
        <v>132</v>
      </c>
      <c r="F94" s="131" t="s">
        <v>133</v>
      </c>
      <c r="G94" s="132" t="s">
        <v>118</v>
      </c>
      <c r="H94" s="133">
        <v>537.18299999999999</v>
      </c>
      <c r="I94" s="134"/>
      <c r="J94" s="135">
        <f>ROUND(I94*H94,2)</f>
        <v>0</v>
      </c>
      <c r="K94" s="131" t="s">
        <v>119</v>
      </c>
      <c r="L94" s="33"/>
      <c r="M94" s="136" t="s">
        <v>3</v>
      </c>
      <c r="N94" s="137" t="s">
        <v>42</v>
      </c>
      <c r="P94" s="138">
        <f>O94*H94</f>
        <v>0</v>
      </c>
      <c r="Q94" s="138">
        <v>1.3699999999999999E-3</v>
      </c>
      <c r="R94" s="138">
        <f>Q94*H94</f>
        <v>0.73594070999999994</v>
      </c>
      <c r="S94" s="138">
        <v>0</v>
      </c>
      <c r="T94" s="139">
        <f>S94*H94</f>
        <v>0</v>
      </c>
      <c r="AR94" s="140" t="s">
        <v>120</v>
      </c>
      <c r="AT94" s="140" t="s">
        <v>115</v>
      </c>
      <c r="AU94" s="140" t="s">
        <v>81</v>
      </c>
      <c r="AY94" s="18" t="s">
        <v>112</v>
      </c>
      <c r="BE94" s="141">
        <f>IF(N94="základní",J94,0)</f>
        <v>0</v>
      </c>
      <c r="BF94" s="141">
        <f>IF(N94="snížená",J94,0)</f>
        <v>0</v>
      </c>
      <c r="BG94" s="141">
        <f>IF(N94="zákl. přenesená",J94,0)</f>
        <v>0</v>
      </c>
      <c r="BH94" s="141">
        <f>IF(N94="sníž. přenesená",J94,0)</f>
        <v>0</v>
      </c>
      <c r="BI94" s="141">
        <f>IF(N94="nulová",J94,0)</f>
        <v>0</v>
      </c>
      <c r="BJ94" s="18" t="s">
        <v>79</v>
      </c>
      <c r="BK94" s="141">
        <f>ROUND(I94*H94,2)</f>
        <v>0</v>
      </c>
      <c r="BL94" s="18" t="s">
        <v>120</v>
      </c>
      <c r="BM94" s="140" t="s">
        <v>134</v>
      </c>
    </row>
    <row r="95" spans="2:65" s="1" customFormat="1" ht="10.199999999999999">
      <c r="B95" s="33"/>
      <c r="D95" s="142" t="s">
        <v>122</v>
      </c>
      <c r="F95" s="143" t="s">
        <v>135</v>
      </c>
      <c r="I95" s="144"/>
      <c r="L95" s="33"/>
      <c r="M95" s="145"/>
      <c r="T95" s="54"/>
      <c r="AT95" s="18" t="s">
        <v>122</v>
      </c>
      <c r="AU95" s="18" t="s">
        <v>81</v>
      </c>
    </row>
    <row r="96" spans="2:65" s="1" customFormat="1" ht="10.199999999999999">
      <c r="B96" s="33"/>
      <c r="D96" s="146" t="s">
        <v>124</v>
      </c>
      <c r="F96" s="147" t="s">
        <v>136</v>
      </c>
      <c r="I96" s="144"/>
      <c r="L96" s="33"/>
      <c r="M96" s="145"/>
      <c r="T96" s="54"/>
      <c r="AT96" s="18" t="s">
        <v>124</v>
      </c>
      <c r="AU96" s="18" t="s">
        <v>81</v>
      </c>
    </row>
    <row r="97" spans="2:65" s="1" customFormat="1" ht="19.2">
      <c r="B97" s="33"/>
      <c r="D97" s="142" t="s">
        <v>126</v>
      </c>
      <c r="F97" s="148" t="s">
        <v>127</v>
      </c>
      <c r="I97" s="144"/>
      <c r="L97" s="33"/>
      <c r="M97" s="145"/>
      <c r="T97" s="54"/>
      <c r="AT97" s="18" t="s">
        <v>126</v>
      </c>
      <c r="AU97" s="18" t="s">
        <v>81</v>
      </c>
    </row>
    <row r="98" spans="2:65" s="12" customFormat="1" ht="10.199999999999999">
      <c r="B98" s="149"/>
      <c r="D98" s="142" t="s">
        <v>128</v>
      </c>
      <c r="E98" s="150" t="s">
        <v>3</v>
      </c>
      <c r="F98" s="151" t="s">
        <v>129</v>
      </c>
      <c r="H98" s="150" t="s">
        <v>3</v>
      </c>
      <c r="I98" s="152"/>
      <c r="L98" s="149"/>
      <c r="M98" s="153"/>
      <c r="T98" s="154"/>
      <c r="AT98" s="150" t="s">
        <v>128</v>
      </c>
      <c r="AU98" s="150" t="s">
        <v>81</v>
      </c>
      <c r="AV98" s="12" t="s">
        <v>79</v>
      </c>
      <c r="AW98" s="12" t="s">
        <v>33</v>
      </c>
      <c r="AX98" s="12" t="s">
        <v>71</v>
      </c>
      <c r="AY98" s="150" t="s">
        <v>112</v>
      </c>
    </row>
    <row r="99" spans="2:65" s="12" customFormat="1" ht="10.199999999999999">
      <c r="B99" s="149"/>
      <c r="D99" s="142" t="s">
        <v>128</v>
      </c>
      <c r="E99" s="150" t="s">
        <v>3</v>
      </c>
      <c r="F99" s="151" t="s">
        <v>137</v>
      </c>
      <c r="H99" s="150" t="s">
        <v>3</v>
      </c>
      <c r="I99" s="152"/>
      <c r="L99" s="149"/>
      <c r="M99" s="153"/>
      <c r="T99" s="154"/>
      <c r="AT99" s="150" t="s">
        <v>128</v>
      </c>
      <c r="AU99" s="150" t="s">
        <v>81</v>
      </c>
      <c r="AV99" s="12" t="s">
        <v>79</v>
      </c>
      <c r="AW99" s="12" t="s">
        <v>33</v>
      </c>
      <c r="AX99" s="12" t="s">
        <v>71</v>
      </c>
      <c r="AY99" s="150" t="s">
        <v>112</v>
      </c>
    </row>
    <row r="100" spans="2:65" s="13" customFormat="1" ht="10.199999999999999">
      <c r="B100" s="155"/>
      <c r="D100" s="142" t="s">
        <v>128</v>
      </c>
      <c r="E100" s="156" t="s">
        <v>3</v>
      </c>
      <c r="F100" s="157" t="s">
        <v>138</v>
      </c>
      <c r="H100" s="158">
        <v>539.85</v>
      </c>
      <c r="I100" s="159"/>
      <c r="L100" s="155"/>
      <c r="M100" s="160"/>
      <c r="T100" s="161"/>
      <c r="AT100" s="156" t="s">
        <v>128</v>
      </c>
      <c r="AU100" s="156" t="s">
        <v>81</v>
      </c>
      <c r="AV100" s="13" t="s">
        <v>81</v>
      </c>
      <c r="AW100" s="13" t="s">
        <v>33</v>
      </c>
      <c r="AX100" s="13" t="s">
        <v>71</v>
      </c>
      <c r="AY100" s="156" t="s">
        <v>112</v>
      </c>
    </row>
    <row r="101" spans="2:65" s="13" customFormat="1" ht="10.199999999999999">
      <c r="B101" s="155"/>
      <c r="D101" s="142" t="s">
        <v>128</v>
      </c>
      <c r="E101" s="156" t="s">
        <v>3</v>
      </c>
      <c r="F101" s="157" t="s">
        <v>139</v>
      </c>
      <c r="H101" s="158">
        <v>-5.4669999999999996</v>
      </c>
      <c r="I101" s="159"/>
      <c r="L101" s="155"/>
      <c r="M101" s="160"/>
      <c r="T101" s="161"/>
      <c r="AT101" s="156" t="s">
        <v>128</v>
      </c>
      <c r="AU101" s="156" t="s">
        <v>81</v>
      </c>
      <c r="AV101" s="13" t="s">
        <v>81</v>
      </c>
      <c r="AW101" s="13" t="s">
        <v>33</v>
      </c>
      <c r="AX101" s="13" t="s">
        <v>71</v>
      </c>
      <c r="AY101" s="156" t="s">
        <v>112</v>
      </c>
    </row>
    <row r="102" spans="2:65" s="14" customFormat="1" ht="10.199999999999999">
      <c r="B102" s="162"/>
      <c r="D102" s="142" t="s">
        <v>128</v>
      </c>
      <c r="E102" s="163" t="s">
        <v>3</v>
      </c>
      <c r="F102" s="164" t="s">
        <v>140</v>
      </c>
      <c r="H102" s="165">
        <v>534.38300000000004</v>
      </c>
      <c r="I102" s="166"/>
      <c r="L102" s="162"/>
      <c r="M102" s="167"/>
      <c r="T102" s="168"/>
      <c r="AT102" s="163" t="s">
        <v>128</v>
      </c>
      <c r="AU102" s="163" t="s">
        <v>81</v>
      </c>
      <c r="AV102" s="14" t="s">
        <v>141</v>
      </c>
      <c r="AW102" s="14" t="s">
        <v>33</v>
      </c>
      <c r="AX102" s="14" t="s">
        <v>71</v>
      </c>
      <c r="AY102" s="163" t="s">
        <v>112</v>
      </c>
    </row>
    <row r="103" spans="2:65" s="12" customFormat="1" ht="10.199999999999999">
      <c r="B103" s="149"/>
      <c r="D103" s="142" t="s">
        <v>128</v>
      </c>
      <c r="E103" s="150" t="s">
        <v>3</v>
      </c>
      <c r="F103" s="151" t="s">
        <v>142</v>
      </c>
      <c r="H103" s="150" t="s">
        <v>3</v>
      </c>
      <c r="I103" s="152"/>
      <c r="L103" s="149"/>
      <c r="M103" s="153"/>
      <c r="T103" s="154"/>
      <c r="AT103" s="150" t="s">
        <v>128</v>
      </c>
      <c r="AU103" s="150" t="s">
        <v>81</v>
      </c>
      <c r="AV103" s="12" t="s">
        <v>79</v>
      </c>
      <c r="AW103" s="12" t="s">
        <v>33</v>
      </c>
      <c r="AX103" s="12" t="s">
        <v>71</v>
      </c>
      <c r="AY103" s="150" t="s">
        <v>112</v>
      </c>
    </row>
    <row r="104" spans="2:65" s="13" customFormat="1" ht="10.199999999999999">
      <c r="B104" s="155"/>
      <c r="D104" s="142" t="s">
        <v>128</v>
      </c>
      <c r="E104" s="156" t="s">
        <v>3</v>
      </c>
      <c r="F104" s="157" t="s">
        <v>143</v>
      </c>
      <c r="H104" s="158">
        <v>2.8</v>
      </c>
      <c r="I104" s="159"/>
      <c r="L104" s="155"/>
      <c r="M104" s="160"/>
      <c r="T104" s="161"/>
      <c r="AT104" s="156" t="s">
        <v>128</v>
      </c>
      <c r="AU104" s="156" t="s">
        <v>81</v>
      </c>
      <c r="AV104" s="13" t="s">
        <v>81</v>
      </c>
      <c r="AW104" s="13" t="s">
        <v>33</v>
      </c>
      <c r="AX104" s="13" t="s">
        <v>71</v>
      </c>
      <c r="AY104" s="156" t="s">
        <v>112</v>
      </c>
    </row>
    <row r="105" spans="2:65" s="14" customFormat="1" ht="10.199999999999999">
      <c r="B105" s="162"/>
      <c r="D105" s="142" t="s">
        <v>128</v>
      </c>
      <c r="E105" s="163" t="s">
        <v>3</v>
      </c>
      <c r="F105" s="164" t="s">
        <v>140</v>
      </c>
      <c r="H105" s="165">
        <v>2.8</v>
      </c>
      <c r="I105" s="166"/>
      <c r="L105" s="162"/>
      <c r="M105" s="167"/>
      <c r="T105" s="168"/>
      <c r="AT105" s="163" t="s">
        <v>128</v>
      </c>
      <c r="AU105" s="163" t="s">
        <v>81</v>
      </c>
      <c r="AV105" s="14" t="s">
        <v>141</v>
      </c>
      <c r="AW105" s="14" t="s">
        <v>33</v>
      </c>
      <c r="AX105" s="14" t="s">
        <v>71</v>
      </c>
      <c r="AY105" s="163" t="s">
        <v>112</v>
      </c>
    </row>
    <row r="106" spans="2:65" s="15" customFormat="1" ht="10.199999999999999">
      <c r="B106" s="169"/>
      <c r="D106" s="142" t="s">
        <v>128</v>
      </c>
      <c r="E106" s="170" t="s">
        <v>3</v>
      </c>
      <c r="F106" s="171" t="s">
        <v>144</v>
      </c>
      <c r="H106" s="172">
        <v>537.18299999999999</v>
      </c>
      <c r="I106" s="173"/>
      <c r="L106" s="169"/>
      <c r="M106" s="174"/>
      <c r="T106" s="175"/>
      <c r="AT106" s="170" t="s">
        <v>128</v>
      </c>
      <c r="AU106" s="170" t="s">
        <v>81</v>
      </c>
      <c r="AV106" s="15" t="s">
        <v>145</v>
      </c>
      <c r="AW106" s="15" t="s">
        <v>33</v>
      </c>
      <c r="AX106" s="15" t="s">
        <v>79</v>
      </c>
      <c r="AY106" s="170" t="s">
        <v>112</v>
      </c>
    </row>
    <row r="107" spans="2:65" s="1" customFormat="1" ht="16.5" customHeight="1">
      <c r="B107" s="128"/>
      <c r="C107" s="129" t="s">
        <v>141</v>
      </c>
      <c r="D107" s="129" t="s">
        <v>115</v>
      </c>
      <c r="E107" s="130" t="s">
        <v>146</v>
      </c>
      <c r="F107" s="131" t="s">
        <v>147</v>
      </c>
      <c r="G107" s="132" t="s">
        <v>118</v>
      </c>
      <c r="H107" s="133">
        <v>540.00400000000002</v>
      </c>
      <c r="I107" s="134"/>
      <c r="J107" s="135">
        <f>ROUND(I107*H107,2)</f>
        <v>0</v>
      </c>
      <c r="K107" s="131" t="s">
        <v>119</v>
      </c>
      <c r="L107" s="33"/>
      <c r="M107" s="136" t="s">
        <v>3</v>
      </c>
      <c r="N107" s="137" t="s">
        <v>42</v>
      </c>
      <c r="P107" s="138">
        <f>O107*H107</f>
        <v>0</v>
      </c>
      <c r="Q107" s="138">
        <v>9.0699999999999999E-3</v>
      </c>
      <c r="R107" s="138">
        <f>Q107*H107</f>
        <v>4.8978362799999999</v>
      </c>
      <c r="S107" s="138">
        <v>0</v>
      </c>
      <c r="T107" s="139">
        <f>S107*H107</f>
        <v>0</v>
      </c>
      <c r="AR107" s="140" t="s">
        <v>120</v>
      </c>
      <c r="AT107" s="140" t="s">
        <v>115</v>
      </c>
      <c r="AU107" s="140" t="s">
        <v>81</v>
      </c>
      <c r="AY107" s="18" t="s">
        <v>112</v>
      </c>
      <c r="BE107" s="141">
        <f>IF(N107="základní",J107,0)</f>
        <v>0</v>
      </c>
      <c r="BF107" s="141">
        <f>IF(N107="snížená",J107,0)</f>
        <v>0</v>
      </c>
      <c r="BG107" s="141">
        <f>IF(N107="zákl. přenesená",J107,0)</f>
        <v>0</v>
      </c>
      <c r="BH107" s="141">
        <f>IF(N107="sníž. přenesená",J107,0)</f>
        <v>0</v>
      </c>
      <c r="BI107" s="141">
        <f>IF(N107="nulová",J107,0)</f>
        <v>0</v>
      </c>
      <c r="BJ107" s="18" t="s">
        <v>79</v>
      </c>
      <c r="BK107" s="141">
        <f>ROUND(I107*H107,2)</f>
        <v>0</v>
      </c>
      <c r="BL107" s="18" t="s">
        <v>120</v>
      </c>
      <c r="BM107" s="140" t="s">
        <v>148</v>
      </c>
    </row>
    <row r="108" spans="2:65" s="1" customFormat="1" ht="10.199999999999999">
      <c r="B108" s="33"/>
      <c r="D108" s="142" t="s">
        <v>122</v>
      </c>
      <c r="F108" s="143" t="s">
        <v>149</v>
      </c>
      <c r="I108" s="144"/>
      <c r="L108" s="33"/>
      <c r="M108" s="145"/>
      <c r="T108" s="54"/>
      <c r="AT108" s="18" t="s">
        <v>122</v>
      </c>
      <c r="AU108" s="18" t="s">
        <v>81</v>
      </c>
    </row>
    <row r="109" spans="2:65" s="1" customFormat="1" ht="10.199999999999999">
      <c r="B109" s="33"/>
      <c r="D109" s="146" t="s">
        <v>124</v>
      </c>
      <c r="F109" s="147" t="s">
        <v>150</v>
      </c>
      <c r="I109" s="144"/>
      <c r="L109" s="33"/>
      <c r="M109" s="145"/>
      <c r="T109" s="54"/>
      <c r="AT109" s="18" t="s">
        <v>124</v>
      </c>
      <c r="AU109" s="18" t="s">
        <v>81</v>
      </c>
    </row>
    <row r="110" spans="2:65" s="1" customFormat="1" ht="19.2">
      <c r="B110" s="33"/>
      <c r="D110" s="142" t="s">
        <v>126</v>
      </c>
      <c r="F110" s="148" t="s">
        <v>127</v>
      </c>
      <c r="I110" s="144"/>
      <c r="L110" s="33"/>
      <c r="M110" s="145"/>
      <c r="T110" s="54"/>
      <c r="AT110" s="18" t="s">
        <v>126</v>
      </c>
      <c r="AU110" s="18" t="s">
        <v>81</v>
      </c>
    </row>
    <row r="111" spans="2:65" s="12" customFormat="1" ht="10.199999999999999">
      <c r="B111" s="149"/>
      <c r="D111" s="142" t="s">
        <v>128</v>
      </c>
      <c r="E111" s="150" t="s">
        <v>3</v>
      </c>
      <c r="F111" s="151" t="s">
        <v>129</v>
      </c>
      <c r="H111" s="150" t="s">
        <v>3</v>
      </c>
      <c r="I111" s="152"/>
      <c r="L111" s="149"/>
      <c r="M111" s="153"/>
      <c r="T111" s="154"/>
      <c r="AT111" s="150" t="s">
        <v>128</v>
      </c>
      <c r="AU111" s="150" t="s">
        <v>81</v>
      </c>
      <c r="AV111" s="12" t="s">
        <v>79</v>
      </c>
      <c r="AW111" s="12" t="s">
        <v>33</v>
      </c>
      <c r="AX111" s="12" t="s">
        <v>71</v>
      </c>
      <c r="AY111" s="150" t="s">
        <v>112</v>
      </c>
    </row>
    <row r="112" spans="2:65" s="12" customFormat="1" ht="10.199999999999999">
      <c r="B112" s="149"/>
      <c r="D112" s="142" t="s">
        <v>128</v>
      </c>
      <c r="E112" s="150" t="s">
        <v>3</v>
      </c>
      <c r="F112" s="151" t="s">
        <v>151</v>
      </c>
      <c r="H112" s="150" t="s">
        <v>3</v>
      </c>
      <c r="I112" s="152"/>
      <c r="L112" s="149"/>
      <c r="M112" s="153"/>
      <c r="T112" s="154"/>
      <c r="AT112" s="150" t="s">
        <v>128</v>
      </c>
      <c r="AU112" s="150" t="s">
        <v>81</v>
      </c>
      <c r="AV112" s="12" t="s">
        <v>79</v>
      </c>
      <c r="AW112" s="12" t="s">
        <v>33</v>
      </c>
      <c r="AX112" s="12" t="s">
        <v>71</v>
      </c>
      <c r="AY112" s="150" t="s">
        <v>112</v>
      </c>
    </row>
    <row r="113" spans="2:65" s="13" customFormat="1" ht="10.199999999999999">
      <c r="B113" s="155"/>
      <c r="D113" s="142" t="s">
        <v>128</v>
      </c>
      <c r="E113" s="156" t="s">
        <v>3</v>
      </c>
      <c r="F113" s="157" t="s">
        <v>138</v>
      </c>
      <c r="H113" s="158">
        <v>539.85</v>
      </c>
      <c r="I113" s="159"/>
      <c r="L113" s="155"/>
      <c r="M113" s="160"/>
      <c r="T113" s="161"/>
      <c r="AT113" s="156" t="s">
        <v>128</v>
      </c>
      <c r="AU113" s="156" t="s">
        <v>81</v>
      </c>
      <c r="AV113" s="13" t="s">
        <v>81</v>
      </c>
      <c r="AW113" s="13" t="s">
        <v>33</v>
      </c>
      <c r="AX113" s="13" t="s">
        <v>71</v>
      </c>
      <c r="AY113" s="156" t="s">
        <v>112</v>
      </c>
    </row>
    <row r="114" spans="2:65" s="13" customFormat="1" ht="10.199999999999999">
      <c r="B114" s="155"/>
      <c r="D114" s="142" t="s">
        <v>128</v>
      </c>
      <c r="E114" s="156" t="s">
        <v>3</v>
      </c>
      <c r="F114" s="157" t="s">
        <v>139</v>
      </c>
      <c r="H114" s="158">
        <v>-5.4669999999999996</v>
      </c>
      <c r="I114" s="159"/>
      <c r="L114" s="155"/>
      <c r="M114" s="160"/>
      <c r="T114" s="161"/>
      <c r="AT114" s="156" t="s">
        <v>128</v>
      </c>
      <c r="AU114" s="156" t="s">
        <v>81</v>
      </c>
      <c r="AV114" s="13" t="s">
        <v>81</v>
      </c>
      <c r="AW114" s="13" t="s">
        <v>33</v>
      </c>
      <c r="AX114" s="13" t="s">
        <v>71</v>
      </c>
      <c r="AY114" s="156" t="s">
        <v>112</v>
      </c>
    </row>
    <row r="115" spans="2:65" s="14" customFormat="1" ht="10.199999999999999">
      <c r="B115" s="162"/>
      <c r="D115" s="142" t="s">
        <v>128</v>
      </c>
      <c r="E115" s="163" t="s">
        <v>3</v>
      </c>
      <c r="F115" s="164" t="s">
        <v>140</v>
      </c>
      <c r="H115" s="165">
        <v>534.38300000000004</v>
      </c>
      <c r="I115" s="166"/>
      <c r="L115" s="162"/>
      <c r="M115" s="167"/>
      <c r="T115" s="168"/>
      <c r="AT115" s="163" t="s">
        <v>128</v>
      </c>
      <c r="AU115" s="163" t="s">
        <v>81</v>
      </c>
      <c r="AV115" s="14" t="s">
        <v>141</v>
      </c>
      <c r="AW115" s="14" t="s">
        <v>33</v>
      </c>
      <c r="AX115" s="14" t="s">
        <v>71</v>
      </c>
      <c r="AY115" s="163" t="s">
        <v>112</v>
      </c>
    </row>
    <row r="116" spans="2:65" s="12" customFormat="1" ht="10.199999999999999">
      <c r="B116" s="149"/>
      <c r="D116" s="142" t="s">
        <v>128</v>
      </c>
      <c r="E116" s="150" t="s">
        <v>3</v>
      </c>
      <c r="F116" s="151" t="s">
        <v>142</v>
      </c>
      <c r="H116" s="150" t="s">
        <v>3</v>
      </c>
      <c r="I116" s="152"/>
      <c r="L116" s="149"/>
      <c r="M116" s="153"/>
      <c r="T116" s="154"/>
      <c r="AT116" s="150" t="s">
        <v>128</v>
      </c>
      <c r="AU116" s="150" t="s">
        <v>81</v>
      </c>
      <c r="AV116" s="12" t="s">
        <v>79</v>
      </c>
      <c r="AW116" s="12" t="s">
        <v>33</v>
      </c>
      <c r="AX116" s="12" t="s">
        <v>71</v>
      </c>
      <c r="AY116" s="150" t="s">
        <v>112</v>
      </c>
    </row>
    <row r="117" spans="2:65" s="13" customFormat="1" ht="10.199999999999999">
      <c r="B117" s="155"/>
      <c r="D117" s="142" t="s">
        <v>128</v>
      </c>
      <c r="E117" s="156" t="s">
        <v>3</v>
      </c>
      <c r="F117" s="157" t="s">
        <v>143</v>
      </c>
      <c r="H117" s="158">
        <v>2.8</v>
      </c>
      <c r="I117" s="159"/>
      <c r="L117" s="155"/>
      <c r="M117" s="160"/>
      <c r="T117" s="161"/>
      <c r="AT117" s="156" t="s">
        <v>128</v>
      </c>
      <c r="AU117" s="156" t="s">
        <v>81</v>
      </c>
      <c r="AV117" s="13" t="s">
        <v>81</v>
      </c>
      <c r="AW117" s="13" t="s">
        <v>33</v>
      </c>
      <c r="AX117" s="13" t="s">
        <v>71</v>
      </c>
      <c r="AY117" s="156" t="s">
        <v>112</v>
      </c>
    </row>
    <row r="118" spans="2:65" s="14" customFormat="1" ht="10.199999999999999">
      <c r="B118" s="162"/>
      <c r="D118" s="142" t="s">
        <v>128</v>
      </c>
      <c r="E118" s="163" t="s">
        <v>3</v>
      </c>
      <c r="F118" s="164" t="s">
        <v>140</v>
      </c>
      <c r="H118" s="165">
        <v>2.8</v>
      </c>
      <c r="I118" s="166"/>
      <c r="L118" s="162"/>
      <c r="M118" s="167"/>
      <c r="T118" s="168"/>
      <c r="AT118" s="163" t="s">
        <v>128</v>
      </c>
      <c r="AU118" s="163" t="s">
        <v>81</v>
      </c>
      <c r="AV118" s="14" t="s">
        <v>141</v>
      </c>
      <c r="AW118" s="14" t="s">
        <v>33</v>
      </c>
      <c r="AX118" s="14" t="s">
        <v>71</v>
      </c>
      <c r="AY118" s="163" t="s">
        <v>112</v>
      </c>
    </row>
    <row r="119" spans="2:65" s="12" customFormat="1" ht="10.199999999999999">
      <c r="B119" s="149"/>
      <c r="D119" s="142" t="s">
        <v>128</v>
      </c>
      <c r="E119" s="150" t="s">
        <v>3</v>
      </c>
      <c r="F119" s="151" t="s">
        <v>152</v>
      </c>
      <c r="H119" s="150" t="s">
        <v>3</v>
      </c>
      <c r="I119" s="152"/>
      <c r="L119" s="149"/>
      <c r="M119" s="153"/>
      <c r="T119" s="154"/>
      <c r="AT119" s="150" t="s">
        <v>128</v>
      </c>
      <c r="AU119" s="150" t="s">
        <v>81</v>
      </c>
      <c r="AV119" s="12" t="s">
        <v>79</v>
      </c>
      <c r="AW119" s="12" t="s">
        <v>33</v>
      </c>
      <c r="AX119" s="12" t="s">
        <v>71</v>
      </c>
      <c r="AY119" s="150" t="s">
        <v>112</v>
      </c>
    </row>
    <row r="120" spans="2:65" s="13" customFormat="1" ht="10.199999999999999">
      <c r="B120" s="155"/>
      <c r="D120" s="142" t="s">
        <v>128</v>
      </c>
      <c r="E120" s="156" t="s">
        <v>3</v>
      </c>
      <c r="F120" s="157" t="s">
        <v>153</v>
      </c>
      <c r="H120" s="158">
        <v>2.0459999999999998</v>
      </c>
      <c r="I120" s="159"/>
      <c r="L120" s="155"/>
      <c r="M120" s="160"/>
      <c r="T120" s="161"/>
      <c r="AT120" s="156" t="s">
        <v>128</v>
      </c>
      <c r="AU120" s="156" t="s">
        <v>81</v>
      </c>
      <c r="AV120" s="13" t="s">
        <v>81</v>
      </c>
      <c r="AW120" s="13" t="s">
        <v>33</v>
      </c>
      <c r="AX120" s="13" t="s">
        <v>71</v>
      </c>
      <c r="AY120" s="156" t="s">
        <v>112</v>
      </c>
    </row>
    <row r="121" spans="2:65" s="13" customFormat="1" ht="10.199999999999999">
      <c r="B121" s="155"/>
      <c r="D121" s="142" t="s">
        <v>128</v>
      </c>
      <c r="E121" s="156" t="s">
        <v>3</v>
      </c>
      <c r="F121" s="157" t="s">
        <v>154</v>
      </c>
      <c r="H121" s="158">
        <v>0.77500000000000002</v>
      </c>
      <c r="I121" s="159"/>
      <c r="L121" s="155"/>
      <c r="M121" s="160"/>
      <c r="T121" s="161"/>
      <c r="AT121" s="156" t="s">
        <v>128</v>
      </c>
      <c r="AU121" s="156" t="s">
        <v>81</v>
      </c>
      <c r="AV121" s="13" t="s">
        <v>81</v>
      </c>
      <c r="AW121" s="13" t="s">
        <v>33</v>
      </c>
      <c r="AX121" s="13" t="s">
        <v>71</v>
      </c>
      <c r="AY121" s="156" t="s">
        <v>112</v>
      </c>
    </row>
    <row r="122" spans="2:65" s="14" customFormat="1" ht="10.199999999999999">
      <c r="B122" s="162"/>
      <c r="D122" s="142" t="s">
        <v>128</v>
      </c>
      <c r="E122" s="163" t="s">
        <v>3</v>
      </c>
      <c r="F122" s="164" t="s">
        <v>140</v>
      </c>
      <c r="H122" s="165">
        <v>2.8210000000000002</v>
      </c>
      <c r="I122" s="166"/>
      <c r="L122" s="162"/>
      <c r="M122" s="167"/>
      <c r="T122" s="168"/>
      <c r="AT122" s="163" t="s">
        <v>128</v>
      </c>
      <c r="AU122" s="163" t="s">
        <v>81</v>
      </c>
      <c r="AV122" s="14" t="s">
        <v>141</v>
      </c>
      <c r="AW122" s="14" t="s">
        <v>33</v>
      </c>
      <c r="AX122" s="14" t="s">
        <v>71</v>
      </c>
      <c r="AY122" s="163" t="s">
        <v>112</v>
      </c>
    </row>
    <row r="123" spans="2:65" s="15" customFormat="1" ht="10.199999999999999">
      <c r="B123" s="169"/>
      <c r="D123" s="142" t="s">
        <v>128</v>
      </c>
      <c r="E123" s="170" t="s">
        <v>3</v>
      </c>
      <c r="F123" s="171" t="s">
        <v>144</v>
      </c>
      <c r="H123" s="172">
        <v>540.00400000000002</v>
      </c>
      <c r="I123" s="173"/>
      <c r="L123" s="169"/>
      <c r="M123" s="174"/>
      <c r="T123" s="175"/>
      <c r="AT123" s="170" t="s">
        <v>128</v>
      </c>
      <c r="AU123" s="170" t="s">
        <v>81</v>
      </c>
      <c r="AV123" s="15" t="s">
        <v>145</v>
      </c>
      <c r="AW123" s="15" t="s">
        <v>33</v>
      </c>
      <c r="AX123" s="15" t="s">
        <v>79</v>
      </c>
      <c r="AY123" s="170" t="s">
        <v>112</v>
      </c>
    </row>
    <row r="124" spans="2:65" s="1" customFormat="1" ht="16.5" customHeight="1">
      <c r="B124" s="128"/>
      <c r="C124" s="129" t="s">
        <v>145</v>
      </c>
      <c r="D124" s="129" t="s">
        <v>115</v>
      </c>
      <c r="E124" s="130" t="s">
        <v>155</v>
      </c>
      <c r="F124" s="131" t="s">
        <v>156</v>
      </c>
      <c r="G124" s="132" t="s">
        <v>118</v>
      </c>
      <c r="H124" s="133">
        <v>44</v>
      </c>
      <c r="I124" s="134"/>
      <c r="J124" s="135">
        <f>ROUND(I124*H124,2)</f>
        <v>0</v>
      </c>
      <c r="K124" s="131" t="s">
        <v>119</v>
      </c>
      <c r="L124" s="33"/>
      <c r="M124" s="136" t="s">
        <v>3</v>
      </c>
      <c r="N124" s="137" t="s">
        <v>42</v>
      </c>
      <c r="P124" s="138">
        <f>O124*H124</f>
        <v>0</v>
      </c>
      <c r="Q124" s="138">
        <v>1.0000000000000001E-5</v>
      </c>
      <c r="R124" s="138">
        <f>Q124*H124</f>
        <v>4.4000000000000002E-4</v>
      </c>
      <c r="S124" s="138">
        <v>0</v>
      </c>
      <c r="T124" s="139">
        <f>S124*H124</f>
        <v>0</v>
      </c>
      <c r="AR124" s="140" t="s">
        <v>120</v>
      </c>
      <c r="AT124" s="140" t="s">
        <v>115</v>
      </c>
      <c r="AU124" s="140" t="s">
        <v>81</v>
      </c>
      <c r="AY124" s="18" t="s">
        <v>112</v>
      </c>
      <c r="BE124" s="141">
        <f>IF(N124="základní",J124,0)</f>
        <v>0</v>
      </c>
      <c r="BF124" s="141">
        <f>IF(N124="snížená",J124,0)</f>
        <v>0</v>
      </c>
      <c r="BG124" s="141">
        <f>IF(N124="zákl. přenesená",J124,0)</f>
        <v>0</v>
      </c>
      <c r="BH124" s="141">
        <f>IF(N124="sníž. přenesená",J124,0)</f>
        <v>0</v>
      </c>
      <c r="BI124" s="141">
        <f>IF(N124="nulová",J124,0)</f>
        <v>0</v>
      </c>
      <c r="BJ124" s="18" t="s">
        <v>79</v>
      </c>
      <c r="BK124" s="141">
        <f>ROUND(I124*H124,2)</f>
        <v>0</v>
      </c>
      <c r="BL124" s="18" t="s">
        <v>120</v>
      </c>
      <c r="BM124" s="140" t="s">
        <v>157</v>
      </c>
    </row>
    <row r="125" spans="2:65" s="1" customFormat="1" ht="19.2">
      <c r="B125" s="33"/>
      <c r="D125" s="142" t="s">
        <v>122</v>
      </c>
      <c r="F125" s="143" t="s">
        <v>158</v>
      </c>
      <c r="I125" s="144"/>
      <c r="L125" s="33"/>
      <c r="M125" s="145"/>
      <c r="T125" s="54"/>
      <c r="AT125" s="18" t="s">
        <v>122</v>
      </c>
      <c r="AU125" s="18" t="s">
        <v>81</v>
      </c>
    </row>
    <row r="126" spans="2:65" s="1" customFormat="1" ht="10.199999999999999">
      <c r="B126" s="33"/>
      <c r="D126" s="146" t="s">
        <v>124</v>
      </c>
      <c r="F126" s="147" t="s">
        <v>159</v>
      </c>
      <c r="I126" s="144"/>
      <c r="L126" s="33"/>
      <c r="M126" s="145"/>
      <c r="T126" s="54"/>
      <c r="AT126" s="18" t="s">
        <v>124</v>
      </c>
      <c r="AU126" s="18" t="s">
        <v>81</v>
      </c>
    </row>
    <row r="127" spans="2:65" s="1" customFormat="1" ht="19.2">
      <c r="B127" s="33"/>
      <c r="D127" s="142" t="s">
        <v>126</v>
      </c>
      <c r="F127" s="148" t="s">
        <v>127</v>
      </c>
      <c r="I127" s="144"/>
      <c r="L127" s="33"/>
      <c r="M127" s="145"/>
      <c r="T127" s="54"/>
      <c r="AT127" s="18" t="s">
        <v>126</v>
      </c>
      <c r="AU127" s="18" t="s">
        <v>81</v>
      </c>
    </row>
    <row r="128" spans="2:65" s="12" customFormat="1" ht="10.199999999999999">
      <c r="B128" s="149"/>
      <c r="D128" s="142" t="s">
        <v>128</v>
      </c>
      <c r="E128" s="150" t="s">
        <v>3</v>
      </c>
      <c r="F128" s="151" t="s">
        <v>129</v>
      </c>
      <c r="H128" s="150" t="s">
        <v>3</v>
      </c>
      <c r="I128" s="152"/>
      <c r="L128" s="149"/>
      <c r="M128" s="153"/>
      <c r="T128" s="154"/>
      <c r="AT128" s="150" t="s">
        <v>128</v>
      </c>
      <c r="AU128" s="150" t="s">
        <v>81</v>
      </c>
      <c r="AV128" s="12" t="s">
        <v>79</v>
      </c>
      <c r="AW128" s="12" t="s">
        <v>33</v>
      </c>
      <c r="AX128" s="12" t="s">
        <v>71</v>
      </c>
      <c r="AY128" s="150" t="s">
        <v>112</v>
      </c>
    </row>
    <row r="129" spans="2:65" s="12" customFormat="1" ht="10.199999999999999">
      <c r="B129" s="149"/>
      <c r="D129" s="142" t="s">
        <v>128</v>
      </c>
      <c r="E129" s="150" t="s">
        <v>3</v>
      </c>
      <c r="F129" s="151" t="s">
        <v>160</v>
      </c>
      <c r="H129" s="150" t="s">
        <v>3</v>
      </c>
      <c r="I129" s="152"/>
      <c r="L129" s="149"/>
      <c r="M129" s="153"/>
      <c r="T129" s="154"/>
      <c r="AT129" s="150" t="s">
        <v>128</v>
      </c>
      <c r="AU129" s="150" t="s">
        <v>81</v>
      </c>
      <c r="AV129" s="12" t="s">
        <v>79</v>
      </c>
      <c r="AW129" s="12" t="s">
        <v>33</v>
      </c>
      <c r="AX129" s="12" t="s">
        <v>71</v>
      </c>
      <c r="AY129" s="150" t="s">
        <v>112</v>
      </c>
    </row>
    <row r="130" spans="2:65" s="12" customFormat="1" ht="20.399999999999999">
      <c r="B130" s="149"/>
      <c r="D130" s="142" t="s">
        <v>128</v>
      </c>
      <c r="E130" s="150" t="s">
        <v>3</v>
      </c>
      <c r="F130" s="151" t="s">
        <v>161</v>
      </c>
      <c r="H130" s="150" t="s">
        <v>3</v>
      </c>
      <c r="I130" s="152"/>
      <c r="L130" s="149"/>
      <c r="M130" s="153"/>
      <c r="T130" s="154"/>
      <c r="AT130" s="150" t="s">
        <v>128</v>
      </c>
      <c r="AU130" s="150" t="s">
        <v>81</v>
      </c>
      <c r="AV130" s="12" t="s">
        <v>79</v>
      </c>
      <c r="AW130" s="12" t="s">
        <v>33</v>
      </c>
      <c r="AX130" s="12" t="s">
        <v>71</v>
      </c>
      <c r="AY130" s="150" t="s">
        <v>112</v>
      </c>
    </row>
    <row r="131" spans="2:65" s="13" customFormat="1" ht="10.199999999999999">
      <c r="B131" s="155"/>
      <c r="D131" s="142" t="s">
        <v>128</v>
      </c>
      <c r="E131" s="156" t="s">
        <v>3</v>
      </c>
      <c r="F131" s="157" t="s">
        <v>162</v>
      </c>
      <c r="H131" s="158">
        <v>44</v>
      </c>
      <c r="I131" s="159"/>
      <c r="L131" s="155"/>
      <c r="M131" s="160"/>
      <c r="T131" s="161"/>
      <c r="AT131" s="156" t="s">
        <v>128</v>
      </c>
      <c r="AU131" s="156" t="s">
        <v>81</v>
      </c>
      <c r="AV131" s="13" t="s">
        <v>81</v>
      </c>
      <c r="AW131" s="13" t="s">
        <v>33</v>
      </c>
      <c r="AX131" s="13" t="s">
        <v>79</v>
      </c>
      <c r="AY131" s="156" t="s">
        <v>112</v>
      </c>
    </row>
    <row r="132" spans="2:65" s="1" customFormat="1" ht="24.15" customHeight="1">
      <c r="B132" s="128"/>
      <c r="C132" s="176" t="s">
        <v>163</v>
      </c>
      <c r="D132" s="176" t="s">
        <v>164</v>
      </c>
      <c r="E132" s="177" t="s">
        <v>165</v>
      </c>
      <c r="F132" s="178" t="s">
        <v>166</v>
      </c>
      <c r="G132" s="179" t="s">
        <v>118</v>
      </c>
      <c r="H132" s="180">
        <v>50.6</v>
      </c>
      <c r="I132" s="181"/>
      <c r="J132" s="182">
        <f>ROUND(I132*H132,2)</f>
        <v>0</v>
      </c>
      <c r="K132" s="178" t="s">
        <v>119</v>
      </c>
      <c r="L132" s="183"/>
      <c r="M132" s="184" t="s">
        <v>3</v>
      </c>
      <c r="N132" s="185" t="s">
        <v>42</v>
      </c>
      <c r="P132" s="138">
        <f>O132*H132</f>
        <v>0</v>
      </c>
      <c r="Q132" s="138">
        <v>2.0000000000000001E-4</v>
      </c>
      <c r="R132" s="138">
        <f>Q132*H132</f>
        <v>1.0120000000000001E-2</v>
      </c>
      <c r="S132" s="138">
        <v>0</v>
      </c>
      <c r="T132" s="139">
        <f>S132*H132</f>
        <v>0</v>
      </c>
      <c r="AR132" s="140" t="s">
        <v>167</v>
      </c>
      <c r="AT132" s="140" t="s">
        <v>164</v>
      </c>
      <c r="AU132" s="140" t="s">
        <v>81</v>
      </c>
      <c r="AY132" s="18" t="s">
        <v>112</v>
      </c>
      <c r="BE132" s="141">
        <f>IF(N132="základní",J132,0)</f>
        <v>0</v>
      </c>
      <c r="BF132" s="141">
        <f>IF(N132="snížená",J132,0)</f>
        <v>0</v>
      </c>
      <c r="BG132" s="141">
        <f>IF(N132="zákl. přenesená",J132,0)</f>
        <v>0</v>
      </c>
      <c r="BH132" s="141">
        <f>IF(N132="sníž. přenesená",J132,0)</f>
        <v>0</v>
      </c>
      <c r="BI132" s="141">
        <f>IF(N132="nulová",J132,0)</f>
        <v>0</v>
      </c>
      <c r="BJ132" s="18" t="s">
        <v>79</v>
      </c>
      <c r="BK132" s="141">
        <f>ROUND(I132*H132,2)</f>
        <v>0</v>
      </c>
      <c r="BL132" s="18" t="s">
        <v>120</v>
      </c>
      <c r="BM132" s="140" t="s">
        <v>168</v>
      </c>
    </row>
    <row r="133" spans="2:65" s="1" customFormat="1" ht="10.199999999999999">
      <c r="B133" s="33"/>
      <c r="D133" s="142" t="s">
        <v>122</v>
      </c>
      <c r="F133" s="143" t="s">
        <v>166</v>
      </c>
      <c r="I133" s="144"/>
      <c r="L133" s="33"/>
      <c r="M133" s="145"/>
      <c r="T133" s="54"/>
      <c r="AT133" s="18" t="s">
        <v>122</v>
      </c>
      <c r="AU133" s="18" t="s">
        <v>81</v>
      </c>
    </row>
    <row r="134" spans="2:65" s="13" customFormat="1" ht="10.199999999999999">
      <c r="B134" s="155"/>
      <c r="D134" s="142" t="s">
        <v>128</v>
      </c>
      <c r="F134" s="157" t="s">
        <v>169</v>
      </c>
      <c r="H134" s="158">
        <v>50.6</v>
      </c>
      <c r="I134" s="159"/>
      <c r="L134" s="155"/>
      <c r="M134" s="160"/>
      <c r="T134" s="161"/>
      <c r="AT134" s="156" t="s">
        <v>128</v>
      </c>
      <c r="AU134" s="156" t="s">
        <v>81</v>
      </c>
      <c r="AV134" s="13" t="s">
        <v>81</v>
      </c>
      <c r="AW134" s="13" t="s">
        <v>4</v>
      </c>
      <c r="AX134" s="13" t="s">
        <v>79</v>
      </c>
      <c r="AY134" s="156" t="s">
        <v>112</v>
      </c>
    </row>
    <row r="135" spans="2:65" s="1" customFormat="1" ht="16.5" customHeight="1">
      <c r="B135" s="128"/>
      <c r="C135" s="129" t="s">
        <v>170</v>
      </c>
      <c r="D135" s="129" t="s">
        <v>115</v>
      </c>
      <c r="E135" s="130" t="s">
        <v>171</v>
      </c>
      <c r="F135" s="131" t="s">
        <v>172</v>
      </c>
      <c r="G135" s="132" t="s">
        <v>173</v>
      </c>
      <c r="H135" s="133">
        <v>6.1059999999999999</v>
      </c>
      <c r="I135" s="134"/>
      <c r="J135" s="135">
        <f>ROUND(I135*H135,2)</f>
        <v>0</v>
      </c>
      <c r="K135" s="131" t="s">
        <v>119</v>
      </c>
      <c r="L135" s="33"/>
      <c r="M135" s="136" t="s">
        <v>3</v>
      </c>
      <c r="N135" s="137" t="s">
        <v>42</v>
      </c>
      <c r="P135" s="138">
        <f>O135*H135</f>
        <v>0</v>
      </c>
      <c r="Q135" s="138">
        <v>0</v>
      </c>
      <c r="R135" s="138">
        <f>Q135*H135</f>
        <v>0</v>
      </c>
      <c r="S135" s="138">
        <v>0</v>
      </c>
      <c r="T135" s="139">
        <f>S135*H135</f>
        <v>0</v>
      </c>
      <c r="AR135" s="140" t="s">
        <v>120</v>
      </c>
      <c r="AT135" s="140" t="s">
        <v>115</v>
      </c>
      <c r="AU135" s="140" t="s">
        <v>81</v>
      </c>
      <c r="AY135" s="18" t="s">
        <v>112</v>
      </c>
      <c r="BE135" s="141">
        <f>IF(N135="základní",J135,0)</f>
        <v>0</v>
      </c>
      <c r="BF135" s="141">
        <f>IF(N135="snížená",J135,0)</f>
        <v>0</v>
      </c>
      <c r="BG135" s="141">
        <f>IF(N135="zákl. přenesená",J135,0)</f>
        <v>0</v>
      </c>
      <c r="BH135" s="141">
        <f>IF(N135="sníž. přenesená",J135,0)</f>
        <v>0</v>
      </c>
      <c r="BI135" s="141">
        <f>IF(N135="nulová",J135,0)</f>
        <v>0</v>
      </c>
      <c r="BJ135" s="18" t="s">
        <v>79</v>
      </c>
      <c r="BK135" s="141">
        <f>ROUND(I135*H135,2)</f>
        <v>0</v>
      </c>
      <c r="BL135" s="18" t="s">
        <v>120</v>
      </c>
      <c r="BM135" s="140" t="s">
        <v>174</v>
      </c>
    </row>
    <row r="136" spans="2:65" s="1" customFormat="1" ht="19.2">
      <c r="B136" s="33"/>
      <c r="D136" s="142" t="s">
        <v>122</v>
      </c>
      <c r="F136" s="143" t="s">
        <v>175</v>
      </c>
      <c r="I136" s="144"/>
      <c r="L136" s="33"/>
      <c r="M136" s="145"/>
      <c r="T136" s="54"/>
      <c r="AT136" s="18" t="s">
        <v>122</v>
      </c>
      <c r="AU136" s="18" t="s">
        <v>81</v>
      </c>
    </row>
    <row r="137" spans="2:65" s="1" customFormat="1" ht="10.199999999999999">
      <c r="B137" s="33"/>
      <c r="D137" s="146" t="s">
        <v>124</v>
      </c>
      <c r="F137" s="147" t="s">
        <v>176</v>
      </c>
      <c r="I137" s="144"/>
      <c r="L137" s="33"/>
      <c r="M137" s="145"/>
      <c r="T137" s="54"/>
      <c r="AT137" s="18" t="s">
        <v>124</v>
      </c>
      <c r="AU137" s="18" t="s">
        <v>81</v>
      </c>
    </row>
    <row r="138" spans="2:65" s="11" customFormat="1" ht="22.8" customHeight="1">
      <c r="B138" s="116"/>
      <c r="D138" s="117" t="s">
        <v>70</v>
      </c>
      <c r="E138" s="126" t="s">
        <v>177</v>
      </c>
      <c r="F138" s="126" t="s">
        <v>178</v>
      </c>
      <c r="I138" s="119"/>
      <c r="J138" s="127">
        <f>BK138</f>
        <v>0</v>
      </c>
      <c r="L138" s="116"/>
      <c r="M138" s="121"/>
      <c r="P138" s="122">
        <f>SUM(P139:P184)</f>
        <v>0</v>
      </c>
      <c r="R138" s="122">
        <f>SUM(R139:R184)</f>
        <v>9.6096853600000003</v>
      </c>
      <c r="T138" s="123">
        <f>SUM(T139:T184)</f>
        <v>0</v>
      </c>
      <c r="AR138" s="117" t="s">
        <v>81</v>
      </c>
      <c r="AT138" s="124" t="s">
        <v>70</v>
      </c>
      <c r="AU138" s="124" t="s">
        <v>79</v>
      </c>
      <c r="AY138" s="117" t="s">
        <v>112</v>
      </c>
      <c r="BK138" s="125">
        <f>SUM(BK139:BK184)</f>
        <v>0</v>
      </c>
    </row>
    <row r="139" spans="2:65" s="1" customFormat="1" ht="16.5" customHeight="1">
      <c r="B139" s="128"/>
      <c r="C139" s="129" t="s">
        <v>179</v>
      </c>
      <c r="D139" s="129" t="s">
        <v>115</v>
      </c>
      <c r="E139" s="130" t="s">
        <v>180</v>
      </c>
      <c r="F139" s="131" t="s">
        <v>181</v>
      </c>
      <c r="G139" s="132" t="s">
        <v>182</v>
      </c>
      <c r="H139" s="133">
        <v>172</v>
      </c>
      <c r="I139" s="134"/>
      <c r="J139" s="135">
        <f>ROUND(I139*H139,2)</f>
        <v>0</v>
      </c>
      <c r="K139" s="131" t="s">
        <v>119</v>
      </c>
      <c r="L139" s="33"/>
      <c r="M139" s="136" t="s">
        <v>3</v>
      </c>
      <c r="N139" s="137" t="s">
        <v>42</v>
      </c>
      <c r="P139" s="138">
        <f>O139*H139</f>
        <v>0</v>
      </c>
      <c r="Q139" s="138">
        <v>0</v>
      </c>
      <c r="R139" s="138">
        <f>Q139*H139</f>
        <v>0</v>
      </c>
      <c r="S139" s="138">
        <v>0</v>
      </c>
      <c r="T139" s="139">
        <f>S139*H139</f>
        <v>0</v>
      </c>
      <c r="AR139" s="140" t="s">
        <v>120</v>
      </c>
      <c r="AT139" s="140" t="s">
        <v>115</v>
      </c>
      <c r="AU139" s="140" t="s">
        <v>81</v>
      </c>
      <c r="AY139" s="18" t="s">
        <v>112</v>
      </c>
      <c r="BE139" s="141">
        <f>IF(N139="základní",J139,0)</f>
        <v>0</v>
      </c>
      <c r="BF139" s="141">
        <f>IF(N139="snížená",J139,0)</f>
        <v>0</v>
      </c>
      <c r="BG139" s="141">
        <f>IF(N139="zákl. přenesená",J139,0)</f>
        <v>0</v>
      </c>
      <c r="BH139" s="141">
        <f>IF(N139="sníž. přenesená",J139,0)</f>
        <v>0</v>
      </c>
      <c r="BI139" s="141">
        <f>IF(N139="nulová",J139,0)</f>
        <v>0</v>
      </c>
      <c r="BJ139" s="18" t="s">
        <v>79</v>
      </c>
      <c r="BK139" s="141">
        <f>ROUND(I139*H139,2)</f>
        <v>0</v>
      </c>
      <c r="BL139" s="18" t="s">
        <v>120</v>
      </c>
      <c r="BM139" s="140" t="s">
        <v>183</v>
      </c>
    </row>
    <row r="140" spans="2:65" s="1" customFormat="1" ht="10.199999999999999">
      <c r="B140" s="33"/>
      <c r="D140" s="142" t="s">
        <v>122</v>
      </c>
      <c r="F140" s="143" t="s">
        <v>184</v>
      </c>
      <c r="I140" s="144"/>
      <c r="L140" s="33"/>
      <c r="M140" s="145"/>
      <c r="T140" s="54"/>
      <c r="AT140" s="18" t="s">
        <v>122</v>
      </c>
      <c r="AU140" s="18" t="s">
        <v>81</v>
      </c>
    </row>
    <row r="141" spans="2:65" s="1" customFormat="1" ht="10.199999999999999">
      <c r="B141" s="33"/>
      <c r="D141" s="146" t="s">
        <v>124</v>
      </c>
      <c r="F141" s="147" t="s">
        <v>185</v>
      </c>
      <c r="I141" s="144"/>
      <c r="L141" s="33"/>
      <c r="M141" s="145"/>
      <c r="T141" s="54"/>
      <c r="AT141" s="18" t="s">
        <v>124</v>
      </c>
      <c r="AU141" s="18" t="s">
        <v>81</v>
      </c>
    </row>
    <row r="142" spans="2:65" s="1" customFormat="1" ht="19.2">
      <c r="B142" s="33"/>
      <c r="D142" s="142" t="s">
        <v>126</v>
      </c>
      <c r="F142" s="148" t="s">
        <v>127</v>
      </c>
      <c r="I142" s="144"/>
      <c r="L142" s="33"/>
      <c r="M142" s="145"/>
      <c r="T142" s="54"/>
      <c r="AT142" s="18" t="s">
        <v>126</v>
      </c>
      <c r="AU142" s="18" t="s">
        <v>81</v>
      </c>
    </row>
    <row r="143" spans="2:65" s="12" customFormat="1" ht="10.199999999999999">
      <c r="B143" s="149"/>
      <c r="D143" s="142" t="s">
        <v>128</v>
      </c>
      <c r="E143" s="150" t="s">
        <v>3</v>
      </c>
      <c r="F143" s="151" t="s">
        <v>129</v>
      </c>
      <c r="H143" s="150" t="s">
        <v>3</v>
      </c>
      <c r="I143" s="152"/>
      <c r="L143" s="149"/>
      <c r="M143" s="153"/>
      <c r="T143" s="154"/>
      <c r="AT143" s="150" t="s">
        <v>128</v>
      </c>
      <c r="AU143" s="150" t="s">
        <v>81</v>
      </c>
      <c r="AV143" s="12" t="s">
        <v>79</v>
      </c>
      <c r="AW143" s="12" t="s">
        <v>33</v>
      </c>
      <c r="AX143" s="12" t="s">
        <v>71</v>
      </c>
      <c r="AY143" s="150" t="s">
        <v>112</v>
      </c>
    </row>
    <row r="144" spans="2:65" s="12" customFormat="1" ht="10.199999999999999">
      <c r="B144" s="149"/>
      <c r="D144" s="142" t="s">
        <v>128</v>
      </c>
      <c r="E144" s="150" t="s">
        <v>3</v>
      </c>
      <c r="F144" s="151" t="s">
        <v>186</v>
      </c>
      <c r="H144" s="150" t="s">
        <v>3</v>
      </c>
      <c r="I144" s="152"/>
      <c r="L144" s="149"/>
      <c r="M144" s="153"/>
      <c r="T144" s="154"/>
      <c r="AT144" s="150" t="s">
        <v>128</v>
      </c>
      <c r="AU144" s="150" t="s">
        <v>81</v>
      </c>
      <c r="AV144" s="12" t="s">
        <v>79</v>
      </c>
      <c r="AW144" s="12" t="s">
        <v>33</v>
      </c>
      <c r="AX144" s="12" t="s">
        <v>71</v>
      </c>
      <c r="AY144" s="150" t="s">
        <v>112</v>
      </c>
    </row>
    <row r="145" spans="2:65" s="13" customFormat="1" ht="10.199999999999999">
      <c r="B145" s="155"/>
      <c r="D145" s="142" t="s">
        <v>128</v>
      </c>
      <c r="E145" s="156" t="s">
        <v>3</v>
      </c>
      <c r="F145" s="157" t="s">
        <v>187</v>
      </c>
      <c r="H145" s="158">
        <v>172</v>
      </c>
      <c r="I145" s="159"/>
      <c r="L145" s="155"/>
      <c r="M145" s="160"/>
      <c r="T145" s="161"/>
      <c r="AT145" s="156" t="s">
        <v>128</v>
      </c>
      <c r="AU145" s="156" t="s">
        <v>81</v>
      </c>
      <c r="AV145" s="13" t="s">
        <v>81</v>
      </c>
      <c r="AW145" s="13" t="s">
        <v>33</v>
      </c>
      <c r="AX145" s="13" t="s">
        <v>79</v>
      </c>
      <c r="AY145" s="156" t="s">
        <v>112</v>
      </c>
    </row>
    <row r="146" spans="2:65" s="1" customFormat="1" ht="16.5" customHeight="1">
      <c r="B146" s="128"/>
      <c r="C146" s="176" t="s">
        <v>188</v>
      </c>
      <c r="D146" s="176" t="s">
        <v>164</v>
      </c>
      <c r="E146" s="177" t="s">
        <v>189</v>
      </c>
      <c r="F146" s="178" t="s">
        <v>190</v>
      </c>
      <c r="G146" s="179" t="s">
        <v>182</v>
      </c>
      <c r="H146" s="180">
        <v>184.04</v>
      </c>
      <c r="I146" s="181"/>
      <c r="J146" s="182">
        <f>ROUND(I146*H146,2)</f>
        <v>0</v>
      </c>
      <c r="K146" s="178" t="s">
        <v>119</v>
      </c>
      <c r="L146" s="183"/>
      <c r="M146" s="184" t="s">
        <v>3</v>
      </c>
      <c r="N146" s="185" t="s">
        <v>42</v>
      </c>
      <c r="P146" s="138">
        <f>O146*H146</f>
        <v>0</v>
      </c>
      <c r="Q146" s="138">
        <v>2.0000000000000001E-4</v>
      </c>
      <c r="R146" s="138">
        <f>Q146*H146</f>
        <v>3.6808E-2</v>
      </c>
      <c r="S146" s="138">
        <v>0</v>
      </c>
      <c r="T146" s="139">
        <f>S146*H146</f>
        <v>0</v>
      </c>
      <c r="AR146" s="140" t="s">
        <v>167</v>
      </c>
      <c r="AT146" s="140" t="s">
        <v>164</v>
      </c>
      <c r="AU146" s="140" t="s">
        <v>81</v>
      </c>
      <c r="AY146" s="18" t="s">
        <v>112</v>
      </c>
      <c r="BE146" s="141">
        <f>IF(N146="základní",J146,0)</f>
        <v>0</v>
      </c>
      <c r="BF146" s="141">
        <f>IF(N146="snížená",J146,0)</f>
        <v>0</v>
      </c>
      <c r="BG146" s="141">
        <f>IF(N146="zákl. přenesená",J146,0)</f>
        <v>0</v>
      </c>
      <c r="BH146" s="141">
        <f>IF(N146="sníž. přenesená",J146,0)</f>
        <v>0</v>
      </c>
      <c r="BI146" s="141">
        <f>IF(N146="nulová",J146,0)</f>
        <v>0</v>
      </c>
      <c r="BJ146" s="18" t="s">
        <v>79</v>
      </c>
      <c r="BK146" s="141">
        <f>ROUND(I146*H146,2)</f>
        <v>0</v>
      </c>
      <c r="BL146" s="18" t="s">
        <v>120</v>
      </c>
      <c r="BM146" s="140" t="s">
        <v>191</v>
      </c>
    </row>
    <row r="147" spans="2:65" s="1" customFormat="1" ht="10.199999999999999">
      <c r="B147" s="33"/>
      <c r="D147" s="142" t="s">
        <v>122</v>
      </c>
      <c r="F147" s="143" t="s">
        <v>192</v>
      </c>
      <c r="I147" s="144"/>
      <c r="L147" s="33"/>
      <c r="M147" s="145"/>
      <c r="T147" s="54"/>
      <c r="AT147" s="18" t="s">
        <v>122</v>
      </c>
      <c r="AU147" s="18" t="s">
        <v>81</v>
      </c>
    </row>
    <row r="148" spans="2:65" s="13" customFormat="1" ht="10.199999999999999">
      <c r="B148" s="155"/>
      <c r="D148" s="142" t="s">
        <v>128</v>
      </c>
      <c r="F148" s="157" t="s">
        <v>193</v>
      </c>
      <c r="H148" s="158">
        <v>184.04</v>
      </c>
      <c r="I148" s="159"/>
      <c r="L148" s="155"/>
      <c r="M148" s="160"/>
      <c r="T148" s="161"/>
      <c r="AT148" s="156" t="s">
        <v>128</v>
      </c>
      <c r="AU148" s="156" t="s">
        <v>81</v>
      </c>
      <c r="AV148" s="13" t="s">
        <v>81</v>
      </c>
      <c r="AW148" s="13" t="s">
        <v>4</v>
      </c>
      <c r="AX148" s="13" t="s">
        <v>79</v>
      </c>
      <c r="AY148" s="156" t="s">
        <v>112</v>
      </c>
    </row>
    <row r="149" spans="2:65" s="1" customFormat="1" ht="16.5" customHeight="1">
      <c r="B149" s="128"/>
      <c r="C149" s="129" t="s">
        <v>194</v>
      </c>
      <c r="D149" s="129" t="s">
        <v>115</v>
      </c>
      <c r="E149" s="130" t="s">
        <v>195</v>
      </c>
      <c r="F149" s="131" t="s">
        <v>196</v>
      </c>
      <c r="G149" s="132" t="s">
        <v>118</v>
      </c>
      <c r="H149" s="133">
        <v>534.38300000000004</v>
      </c>
      <c r="I149" s="134"/>
      <c r="J149" s="135">
        <f>ROUND(I149*H149,2)</f>
        <v>0</v>
      </c>
      <c r="K149" s="131" t="s">
        <v>119</v>
      </c>
      <c r="L149" s="33"/>
      <c r="M149" s="136" t="s">
        <v>3</v>
      </c>
      <c r="N149" s="137" t="s">
        <v>42</v>
      </c>
      <c r="P149" s="138">
        <f>O149*H149</f>
        <v>0</v>
      </c>
      <c r="Q149" s="138">
        <v>1.5740000000000001E-2</v>
      </c>
      <c r="R149" s="138">
        <f>Q149*H149</f>
        <v>8.4111884200000002</v>
      </c>
      <c r="S149" s="138">
        <v>0</v>
      </c>
      <c r="T149" s="139">
        <f>S149*H149</f>
        <v>0</v>
      </c>
      <c r="AR149" s="140" t="s">
        <v>120</v>
      </c>
      <c r="AT149" s="140" t="s">
        <v>115</v>
      </c>
      <c r="AU149" s="140" t="s">
        <v>81</v>
      </c>
      <c r="AY149" s="18" t="s">
        <v>112</v>
      </c>
      <c r="BE149" s="141">
        <f>IF(N149="základní",J149,0)</f>
        <v>0</v>
      </c>
      <c r="BF149" s="141">
        <f>IF(N149="snížená",J149,0)</f>
        <v>0</v>
      </c>
      <c r="BG149" s="141">
        <f>IF(N149="zákl. přenesená",J149,0)</f>
        <v>0</v>
      </c>
      <c r="BH149" s="141">
        <f>IF(N149="sníž. přenesená",J149,0)</f>
        <v>0</v>
      </c>
      <c r="BI149" s="141">
        <f>IF(N149="nulová",J149,0)</f>
        <v>0</v>
      </c>
      <c r="BJ149" s="18" t="s">
        <v>79</v>
      </c>
      <c r="BK149" s="141">
        <f>ROUND(I149*H149,2)</f>
        <v>0</v>
      </c>
      <c r="BL149" s="18" t="s">
        <v>120</v>
      </c>
      <c r="BM149" s="140" t="s">
        <v>197</v>
      </c>
    </row>
    <row r="150" spans="2:65" s="1" customFormat="1" ht="19.2">
      <c r="B150" s="33"/>
      <c r="D150" s="142" t="s">
        <v>122</v>
      </c>
      <c r="F150" s="143" t="s">
        <v>198</v>
      </c>
      <c r="I150" s="144"/>
      <c r="L150" s="33"/>
      <c r="M150" s="145"/>
      <c r="T150" s="54"/>
      <c r="AT150" s="18" t="s">
        <v>122</v>
      </c>
      <c r="AU150" s="18" t="s">
        <v>81</v>
      </c>
    </row>
    <row r="151" spans="2:65" s="1" customFormat="1" ht="10.199999999999999">
      <c r="B151" s="33"/>
      <c r="D151" s="146" t="s">
        <v>124</v>
      </c>
      <c r="F151" s="147" t="s">
        <v>199</v>
      </c>
      <c r="I151" s="144"/>
      <c r="L151" s="33"/>
      <c r="M151" s="145"/>
      <c r="T151" s="54"/>
      <c r="AT151" s="18" t="s">
        <v>124</v>
      </c>
      <c r="AU151" s="18" t="s">
        <v>81</v>
      </c>
    </row>
    <row r="152" spans="2:65" s="1" customFormat="1" ht="19.2">
      <c r="B152" s="33"/>
      <c r="D152" s="142" t="s">
        <v>126</v>
      </c>
      <c r="F152" s="148" t="s">
        <v>127</v>
      </c>
      <c r="I152" s="144"/>
      <c r="L152" s="33"/>
      <c r="M152" s="145"/>
      <c r="T152" s="54"/>
      <c r="AT152" s="18" t="s">
        <v>126</v>
      </c>
      <c r="AU152" s="18" t="s">
        <v>81</v>
      </c>
    </row>
    <row r="153" spans="2:65" s="12" customFormat="1" ht="10.199999999999999">
      <c r="B153" s="149"/>
      <c r="D153" s="142" t="s">
        <v>128</v>
      </c>
      <c r="E153" s="150" t="s">
        <v>3</v>
      </c>
      <c r="F153" s="151" t="s">
        <v>129</v>
      </c>
      <c r="H153" s="150" t="s">
        <v>3</v>
      </c>
      <c r="I153" s="152"/>
      <c r="L153" s="149"/>
      <c r="M153" s="153"/>
      <c r="T153" s="154"/>
      <c r="AT153" s="150" t="s">
        <v>128</v>
      </c>
      <c r="AU153" s="150" t="s">
        <v>81</v>
      </c>
      <c r="AV153" s="12" t="s">
        <v>79</v>
      </c>
      <c r="AW153" s="12" t="s">
        <v>33</v>
      </c>
      <c r="AX153" s="12" t="s">
        <v>71</v>
      </c>
      <c r="AY153" s="150" t="s">
        <v>112</v>
      </c>
    </row>
    <row r="154" spans="2:65" s="12" customFormat="1" ht="10.199999999999999">
      <c r="B154" s="149"/>
      <c r="D154" s="142" t="s">
        <v>128</v>
      </c>
      <c r="E154" s="150" t="s">
        <v>3</v>
      </c>
      <c r="F154" s="151" t="s">
        <v>200</v>
      </c>
      <c r="H154" s="150" t="s">
        <v>3</v>
      </c>
      <c r="I154" s="152"/>
      <c r="L154" s="149"/>
      <c r="M154" s="153"/>
      <c r="T154" s="154"/>
      <c r="AT154" s="150" t="s">
        <v>128</v>
      </c>
      <c r="AU154" s="150" t="s">
        <v>81</v>
      </c>
      <c r="AV154" s="12" t="s">
        <v>79</v>
      </c>
      <c r="AW154" s="12" t="s">
        <v>33</v>
      </c>
      <c r="AX154" s="12" t="s">
        <v>71</v>
      </c>
      <c r="AY154" s="150" t="s">
        <v>112</v>
      </c>
    </row>
    <row r="155" spans="2:65" s="13" customFormat="1" ht="10.199999999999999">
      <c r="B155" s="155"/>
      <c r="D155" s="142" t="s">
        <v>128</v>
      </c>
      <c r="E155" s="156" t="s">
        <v>3</v>
      </c>
      <c r="F155" s="157" t="s">
        <v>138</v>
      </c>
      <c r="H155" s="158">
        <v>539.85</v>
      </c>
      <c r="I155" s="159"/>
      <c r="L155" s="155"/>
      <c r="M155" s="160"/>
      <c r="T155" s="161"/>
      <c r="AT155" s="156" t="s">
        <v>128</v>
      </c>
      <c r="AU155" s="156" t="s">
        <v>81</v>
      </c>
      <c r="AV155" s="13" t="s">
        <v>81</v>
      </c>
      <c r="AW155" s="13" t="s">
        <v>33</v>
      </c>
      <c r="AX155" s="13" t="s">
        <v>71</v>
      </c>
      <c r="AY155" s="156" t="s">
        <v>112</v>
      </c>
    </row>
    <row r="156" spans="2:65" s="13" customFormat="1" ht="10.199999999999999">
      <c r="B156" s="155"/>
      <c r="D156" s="142" t="s">
        <v>128</v>
      </c>
      <c r="E156" s="156" t="s">
        <v>3</v>
      </c>
      <c r="F156" s="157" t="s">
        <v>139</v>
      </c>
      <c r="H156" s="158">
        <v>-5.4669999999999996</v>
      </c>
      <c r="I156" s="159"/>
      <c r="L156" s="155"/>
      <c r="M156" s="160"/>
      <c r="T156" s="161"/>
      <c r="AT156" s="156" t="s">
        <v>128</v>
      </c>
      <c r="AU156" s="156" t="s">
        <v>81</v>
      </c>
      <c r="AV156" s="13" t="s">
        <v>81</v>
      </c>
      <c r="AW156" s="13" t="s">
        <v>33</v>
      </c>
      <c r="AX156" s="13" t="s">
        <v>71</v>
      </c>
      <c r="AY156" s="156" t="s">
        <v>112</v>
      </c>
    </row>
    <row r="157" spans="2:65" s="15" customFormat="1" ht="10.199999999999999">
      <c r="B157" s="169"/>
      <c r="D157" s="142" t="s">
        <v>128</v>
      </c>
      <c r="E157" s="170" t="s">
        <v>3</v>
      </c>
      <c r="F157" s="171" t="s">
        <v>144</v>
      </c>
      <c r="H157" s="172">
        <v>534.38300000000004</v>
      </c>
      <c r="I157" s="173"/>
      <c r="L157" s="169"/>
      <c r="M157" s="174"/>
      <c r="T157" s="175"/>
      <c r="AT157" s="170" t="s">
        <v>128</v>
      </c>
      <c r="AU157" s="170" t="s">
        <v>81</v>
      </c>
      <c r="AV157" s="15" t="s">
        <v>145</v>
      </c>
      <c r="AW157" s="15" t="s">
        <v>33</v>
      </c>
      <c r="AX157" s="15" t="s">
        <v>79</v>
      </c>
      <c r="AY157" s="170" t="s">
        <v>112</v>
      </c>
    </row>
    <row r="158" spans="2:65" s="1" customFormat="1" ht="16.5" customHeight="1">
      <c r="B158" s="128"/>
      <c r="C158" s="129" t="s">
        <v>201</v>
      </c>
      <c r="D158" s="129" t="s">
        <v>115</v>
      </c>
      <c r="E158" s="130" t="s">
        <v>202</v>
      </c>
      <c r="F158" s="131" t="s">
        <v>203</v>
      </c>
      <c r="G158" s="132" t="s">
        <v>182</v>
      </c>
      <c r="H158" s="133">
        <v>818</v>
      </c>
      <c r="I158" s="134"/>
      <c r="J158" s="135">
        <f>ROUND(I158*H158,2)</f>
        <v>0</v>
      </c>
      <c r="K158" s="131" t="s">
        <v>119</v>
      </c>
      <c r="L158" s="33"/>
      <c r="M158" s="136" t="s">
        <v>3</v>
      </c>
      <c r="N158" s="137" t="s">
        <v>42</v>
      </c>
      <c r="P158" s="138">
        <f>O158*H158</f>
        <v>0</v>
      </c>
      <c r="Q158" s="138">
        <v>0</v>
      </c>
      <c r="R158" s="138">
        <f>Q158*H158</f>
        <v>0</v>
      </c>
      <c r="S158" s="138">
        <v>0</v>
      </c>
      <c r="T158" s="139">
        <f>S158*H158</f>
        <v>0</v>
      </c>
      <c r="AR158" s="140" t="s">
        <v>120</v>
      </c>
      <c r="AT158" s="140" t="s">
        <v>115</v>
      </c>
      <c r="AU158" s="140" t="s">
        <v>81</v>
      </c>
      <c r="AY158" s="18" t="s">
        <v>112</v>
      </c>
      <c r="BE158" s="141">
        <f>IF(N158="základní",J158,0)</f>
        <v>0</v>
      </c>
      <c r="BF158" s="141">
        <f>IF(N158="snížená",J158,0)</f>
        <v>0</v>
      </c>
      <c r="BG158" s="141">
        <f>IF(N158="zákl. přenesená",J158,0)</f>
        <v>0</v>
      </c>
      <c r="BH158" s="141">
        <f>IF(N158="sníž. přenesená",J158,0)</f>
        <v>0</v>
      </c>
      <c r="BI158" s="141">
        <f>IF(N158="nulová",J158,0)</f>
        <v>0</v>
      </c>
      <c r="BJ158" s="18" t="s">
        <v>79</v>
      </c>
      <c r="BK158" s="141">
        <f>ROUND(I158*H158,2)</f>
        <v>0</v>
      </c>
      <c r="BL158" s="18" t="s">
        <v>120</v>
      </c>
      <c r="BM158" s="140" t="s">
        <v>204</v>
      </c>
    </row>
    <row r="159" spans="2:65" s="1" customFormat="1" ht="10.199999999999999">
      <c r="B159" s="33"/>
      <c r="D159" s="142" t="s">
        <v>122</v>
      </c>
      <c r="F159" s="143" t="s">
        <v>205</v>
      </c>
      <c r="I159" s="144"/>
      <c r="L159" s="33"/>
      <c r="M159" s="145"/>
      <c r="T159" s="54"/>
      <c r="AT159" s="18" t="s">
        <v>122</v>
      </c>
      <c r="AU159" s="18" t="s">
        <v>81</v>
      </c>
    </row>
    <row r="160" spans="2:65" s="1" customFormat="1" ht="10.199999999999999">
      <c r="B160" s="33"/>
      <c r="D160" s="146" t="s">
        <v>124</v>
      </c>
      <c r="F160" s="147" t="s">
        <v>206</v>
      </c>
      <c r="I160" s="144"/>
      <c r="L160" s="33"/>
      <c r="M160" s="145"/>
      <c r="T160" s="54"/>
      <c r="AT160" s="18" t="s">
        <v>124</v>
      </c>
      <c r="AU160" s="18" t="s">
        <v>81</v>
      </c>
    </row>
    <row r="161" spans="2:65" s="1" customFormat="1" ht="19.2">
      <c r="B161" s="33"/>
      <c r="D161" s="142" t="s">
        <v>126</v>
      </c>
      <c r="F161" s="148" t="s">
        <v>127</v>
      </c>
      <c r="I161" s="144"/>
      <c r="L161" s="33"/>
      <c r="M161" s="145"/>
      <c r="T161" s="54"/>
      <c r="AT161" s="18" t="s">
        <v>126</v>
      </c>
      <c r="AU161" s="18" t="s">
        <v>81</v>
      </c>
    </row>
    <row r="162" spans="2:65" s="12" customFormat="1" ht="10.199999999999999">
      <c r="B162" s="149"/>
      <c r="D162" s="142" t="s">
        <v>128</v>
      </c>
      <c r="E162" s="150" t="s">
        <v>3</v>
      </c>
      <c r="F162" s="151" t="s">
        <v>129</v>
      </c>
      <c r="H162" s="150" t="s">
        <v>3</v>
      </c>
      <c r="I162" s="152"/>
      <c r="L162" s="149"/>
      <c r="M162" s="153"/>
      <c r="T162" s="154"/>
      <c r="AT162" s="150" t="s">
        <v>128</v>
      </c>
      <c r="AU162" s="150" t="s">
        <v>81</v>
      </c>
      <c r="AV162" s="12" t="s">
        <v>79</v>
      </c>
      <c r="AW162" s="12" t="s">
        <v>33</v>
      </c>
      <c r="AX162" s="12" t="s">
        <v>71</v>
      </c>
      <c r="AY162" s="150" t="s">
        <v>112</v>
      </c>
    </row>
    <row r="163" spans="2:65" s="12" customFormat="1" ht="10.199999999999999">
      <c r="B163" s="149"/>
      <c r="D163" s="142" t="s">
        <v>128</v>
      </c>
      <c r="E163" s="150" t="s">
        <v>3</v>
      </c>
      <c r="F163" s="151" t="s">
        <v>207</v>
      </c>
      <c r="H163" s="150" t="s">
        <v>3</v>
      </c>
      <c r="I163" s="152"/>
      <c r="L163" s="149"/>
      <c r="M163" s="153"/>
      <c r="T163" s="154"/>
      <c r="AT163" s="150" t="s">
        <v>128</v>
      </c>
      <c r="AU163" s="150" t="s">
        <v>81</v>
      </c>
      <c r="AV163" s="12" t="s">
        <v>79</v>
      </c>
      <c r="AW163" s="12" t="s">
        <v>33</v>
      </c>
      <c r="AX163" s="12" t="s">
        <v>71</v>
      </c>
      <c r="AY163" s="150" t="s">
        <v>112</v>
      </c>
    </row>
    <row r="164" spans="2:65" s="13" customFormat="1" ht="10.199999999999999">
      <c r="B164" s="155"/>
      <c r="D164" s="142" t="s">
        <v>128</v>
      </c>
      <c r="E164" s="156" t="s">
        <v>3</v>
      </c>
      <c r="F164" s="157" t="s">
        <v>208</v>
      </c>
      <c r="H164" s="158">
        <v>760</v>
      </c>
      <c r="I164" s="159"/>
      <c r="L164" s="155"/>
      <c r="M164" s="160"/>
      <c r="T164" s="161"/>
      <c r="AT164" s="156" t="s">
        <v>128</v>
      </c>
      <c r="AU164" s="156" t="s">
        <v>81</v>
      </c>
      <c r="AV164" s="13" t="s">
        <v>81</v>
      </c>
      <c r="AW164" s="13" t="s">
        <v>33</v>
      </c>
      <c r="AX164" s="13" t="s">
        <v>71</v>
      </c>
      <c r="AY164" s="156" t="s">
        <v>112</v>
      </c>
    </row>
    <row r="165" spans="2:65" s="12" customFormat="1" ht="10.199999999999999">
      <c r="B165" s="149"/>
      <c r="D165" s="142" t="s">
        <v>128</v>
      </c>
      <c r="E165" s="150" t="s">
        <v>3</v>
      </c>
      <c r="F165" s="151" t="s">
        <v>209</v>
      </c>
      <c r="H165" s="150" t="s">
        <v>3</v>
      </c>
      <c r="I165" s="152"/>
      <c r="L165" s="149"/>
      <c r="M165" s="153"/>
      <c r="T165" s="154"/>
      <c r="AT165" s="150" t="s">
        <v>128</v>
      </c>
      <c r="AU165" s="150" t="s">
        <v>81</v>
      </c>
      <c r="AV165" s="12" t="s">
        <v>79</v>
      </c>
      <c r="AW165" s="12" t="s">
        <v>33</v>
      </c>
      <c r="AX165" s="12" t="s">
        <v>71</v>
      </c>
      <c r="AY165" s="150" t="s">
        <v>112</v>
      </c>
    </row>
    <row r="166" spans="2:65" s="13" customFormat="1" ht="10.199999999999999">
      <c r="B166" s="155"/>
      <c r="D166" s="142" t="s">
        <v>128</v>
      </c>
      <c r="E166" s="156" t="s">
        <v>3</v>
      </c>
      <c r="F166" s="157" t="s">
        <v>210</v>
      </c>
      <c r="H166" s="158">
        <v>58</v>
      </c>
      <c r="I166" s="159"/>
      <c r="L166" s="155"/>
      <c r="M166" s="160"/>
      <c r="T166" s="161"/>
      <c r="AT166" s="156" t="s">
        <v>128</v>
      </c>
      <c r="AU166" s="156" t="s">
        <v>81</v>
      </c>
      <c r="AV166" s="13" t="s">
        <v>81</v>
      </c>
      <c r="AW166" s="13" t="s">
        <v>33</v>
      </c>
      <c r="AX166" s="13" t="s">
        <v>71</v>
      </c>
      <c r="AY166" s="156" t="s">
        <v>112</v>
      </c>
    </row>
    <row r="167" spans="2:65" s="15" customFormat="1" ht="10.199999999999999">
      <c r="B167" s="169"/>
      <c r="D167" s="142" t="s">
        <v>128</v>
      </c>
      <c r="E167" s="170" t="s">
        <v>3</v>
      </c>
      <c r="F167" s="171" t="s">
        <v>144</v>
      </c>
      <c r="H167" s="172">
        <v>818</v>
      </c>
      <c r="I167" s="173"/>
      <c r="L167" s="169"/>
      <c r="M167" s="174"/>
      <c r="T167" s="175"/>
      <c r="AT167" s="170" t="s">
        <v>128</v>
      </c>
      <c r="AU167" s="170" t="s">
        <v>81</v>
      </c>
      <c r="AV167" s="15" t="s">
        <v>145</v>
      </c>
      <c r="AW167" s="15" t="s">
        <v>33</v>
      </c>
      <c r="AX167" s="15" t="s">
        <v>79</v>
      </c>
      <c r="AY167" s="170" t="s">
        <v>112</v>
      </c>
    </row>
    <row r="168" spans="2:65" s="1" customFormat="1" ht="16.5" customHeight="1">
      <c r="B168" s="128"/>
      <c r="C168" s="176" t="s">
        <v>211</v>
      </c>
      <c r="D168" s="176" t="s">
        <v>164</v>
      </c>
      <c r="E168" s="177" t="s">
        <v>212</v>
      </c>
      <c r="F168" s="178" t="s">
        <v>213</v>
      </c>
      <c r="G168" s="179" t="s">
        <v>214</v>
      </c>
      <c r="H168" s="180">
        <v>2.1309999999999998</v>
      </c>
      <c r="I168" s="181"/>
      <c r="J168" s="182">
        <f>ROUND(I168*H168,2)</f>
        <v>0</v>
      </c>
      <c r="K168" s="178" t="s">
        <v>119</v>
      </c>
      <c r="L168" s="183"/>
      <c r="M168" s="184" t="s">
        <v>3</v>
      </c>
      <c r="N168" s="185" t="s">
        <v>42</v>
      </c>
      <c r="P168" s="138">
        <f>O168*H168</f>
        <v>0</v>
      </c>
      <c r="Q168" s="138">
        <v>0.5</v>
      </c>
      <c r="R168" s="138">
        <f>Q168*H168</f>
        <v>1.0654999999999999</v>
      </c>
      <c r="S168" s="138">
        <v>0</v>
      </c>
      <c r="T168" s="139">
        <f>S168*H168</f>
        <v>0</v>
      </c>
      <c r="AR168" s="140" t="s">
        <v>167</v>
      </c>
      <c r="AT168" s="140" t="s">
        <v>164</v>
      </c>
      <c r="AU168" s="140" t="s">
        <v>81</v>
      </c>
      <c r="AY168" s="18" t="s">
        <v>112</v>
      </c>
      <c r="BE168" s="141">
        <f>IF(N168="základní",J168,0)</f>
        <v>0</v>
      </c>
      <c r="BF168" s="141">
        <f>IF(N168="snížená",J168,0)</f>
        <v>0</v>
      </c>
      <c r="BG168" s="141">
        <f>IF(N168="zákl. přenesená",J168,0)</f>
        <v>0</v>
      </c>
      <c r="BH168" s="141">
        <f>IF(N168="sníž. přenesená",J168,0)</f>
        <v>0</v>
      </c>
      <c r="BI168" s="141">
        <f>IF(N168="nulová",J168,0)</f>
        <v>0</v>
      </c>
      <c r="BJ168" s="18" t="s">
        <v>79</v>
      </c>
      <c r="BK168" s="141">
        <f>ROUND(I168*H168,2)</f>
        <v>0</v>
      </c>
      <c r="BL168" s="18" t="s">
        <v>120</v>
      </c>
      <c r="BM168" s="140" t="s">
        <v>215</v>
      </c>
    </row>
    <row r="169" spans="2:65" s="1" customFormat="1" ht="10.199999999999999">
      <c r="B169" s="33"/>
      <c r="D169" s="142" t="s">
        <v>122</v>
      </c>
      <c r="F169" s="143" t="s">
        <v>213</v>
      </c>
      <c r="I169" s="144"/>
      <c r="L169" s="33"/>
      <c r="M169" s="145"/>
      <c r="T169" s="54"/>
      <c r="AT169" s="18" t="s">
        <v>122</v>
      </c>
      <c r="AU169" s="18" t="s">
        <v>81</v>
      </c>
    </row>
    <row r="170" spans="2:65" s="12" customFormat="1" ht="10.199999999999999">
      <c r="B170" s="149"/>
      <c r="D170" s="142" t="s">
        <v>128</v>
      </c>
      <c r="E170" s="150" t="s">
        <v>3</v>
      </c>
      <c r="F170" s="151" t="s">
        <v>207</v>
      </c>
      <c r="H170" s="150" t="s">
        <v>3</v>
      </c>
      <c r="I170" s="152"/>
      <c r="L170" s="149"/>
      <c r="M170" s="153"/>
      <c r="T170" s="154"/>
      <c r="AT170" s="150" t="s">
        <v>128</v>
      </c>
      <c r="AU170" s="150" t="s">
        <v>81</v>
      </c>
      <c r="AV170" s="12" t="s">
        <v>79</v>
      </c>
      <c r="AW170" s="12" t="s">
        <v>33</v>
      </c>
      <c r="AX170" s="12" t="s">
        <v>71</v>
      </c>
      <c r="AY170" s="150" t="s">
        <v>112</v>
      </c>
    </row>
    <row r="171" spans="2:65" s="13" customFormat="1" ht="10.199999999999999">
      <c r="B171" s="155"/>
      <c r="D171" s="142" t="s">
        <v>128</v>
      </c>
      <c r="E171" s="156" t="s">
        <v>3</v>
      </c>
      <c r="F171" s="157" t="s">
        <v>216</v>
      </c>
      <c r="H171" s="158">
        <v>1.952</v>
      </c>
      <c r="I171" s="159"/>
      <c r="L171" s="155"/>
      <c r="M171" s="160"/>
      <c r="T171" s="161"/>
      <c r="AT171" s="156" t="s">
        <v>128</v>
      </c>
      <c r="AU171" s="156" t="s">
        <v>81</v>
      </c>
      <c r="AV171" s="13" t="s">
        <v>81</v>
      </c>
      <c r="AW171" s="13" t="s">
        <v>33</v>
      </c>
      <c r="AX171" s="13" t="s">
        <v>71</v>
      </c>
      <c r="AY171" s="156" t="s">
        <v>112</v>
      </c>
    </row>
    <row r="172" spans="2:65" s="12" customFormat="1" ht="10.199999999999999">
      <c r="B172" s="149"/>
      <c r="D172" s="142" t="s">
        <v>128</v>
      </c>
      <c r="E172" s="150" t="s">
        <v>3</v>
      </c>
      <c r="F172" s="151" t="s">
        <v>209</v>
      </c>
      <c r="H172" s="150" t="s">
        <v>3</v>
      </c>
      <c r="I172" s="152"/>
      <c r="L172" s="149"/>
      <c r="M172" s="153"/>
      <c r="T172" s="154"/>
      <c r="AT172" s="150" t="s">
        <v>128</v>
      </c>
      <c r="AU172" s="150" t="s">
        <v>81</v>
      </c>
      <c r="AV172" s="12" t="s">
        <v>79</v>
      </c>
      <c r="AW172" s="12" t="s">
        <v>33</v>
      </c>
      <c r="AX172" s="12" t="s">
        <v>71</v>
      </c>
      <c r="AY172" s="150" t="s">
        <v>112</v>
      </c>
    </row>
    <row r="173" spans="2:65" s="13" customFormat="1" ht="10.199999999999999">
      <c r="B173" s="155"/>
      <c r="D173" s="142" t="s">
        <v>128</v>
      </c>
      <c r="E173" s="156" t="s">
        <v>3</v>
      </c>
      <c r="F173" s="157" t="s">
        <v>217</v>
      </c>
      <c r="H173" s="158">
        <v>0.17899999999999999</v>
      </c>
      <c r="I173" s="159"/>
      <c r="L173" s="155"/>
      <c r="M173" s="160"/>
      <c r="T173" s="161"/>
      <c r="AT173" s="156" t="s">
        <v>128</v>
      </c>
      <c r="AU173" s="156" t="s">
        <v>81</v>
      </c>
      <c r="AV173" s="13" t="s">
        <v>81</v>
      </c>
      <c r="AW173" s="13" t="s">
        <v>33</v>
      </c>
      <c r="AX173" s="13" t="s">
        <v>71</v>
      </c>
      <c r="AY173" s="156" t="s">
        <v>112</v>
      </c>
    </row>
    <row r="174" spans="2:65" s="15" customFormat="1" ht="10.199999999999999">
      <c r="B174" s="169"/>
      <c r="D174" s="142" t="s">
        <v>128</v>
      </c>
      <c r="E174" s="170" t="s">
        <v>3</v>
      </c>
      <c r="F174" s="171" t="s">
        <v>144</v>
      </c>
      <c r="H174" s="172">
        <v>2.1309999999999998</v>
      </c>
      <c r="I174" s="173"/>
      <c r="L174" s="169"/>
      <c r="M174" s="174"/>
      <c r="T174" s="175"/>
      <c r="AT174" s="170" t="s">
        <v>128</v>
      </c>
      <c r="AU174" s="170" t="s">
        <v>81</v>
      </c>
      <c r="AV174" s="15" t="s">
        <v>145</v>
      </c>
      <c r="AW174" s="15" t="s">
        <v>33</v>
      </c>
      <c r="AX174" s="15" t="s">
        <v>79</v>
      </c>
      <c r="AY174" s="170" t="s">
        <v>112</v>
      </c>
    </row>
    <row r="175" spans="2:65" s="1" customFormat="1" ht="16.5" customHeight="1">
      <c r="B175" s="128"/>
      <c r="C175" s="129" t="s">
        <v>218</v>
      </c>
      <c r="D175" s="129" t="s">
        <v>115</v>
      </c>
      <c r="E175" s="130" t="s">
        <v>219</v>
      </c>
      <c r="F175" s="131" t="s">
        <v>220</v>
      </c>
      <c r="G175" s="132" t="s">
        <v>118</v>
      </c>
      <c r="H175" s="133">
        <v>534.38300000000004</v>
      </c>
      <c r="I175" s="134"/>
      <c r="J175" s="135">
        <f>ROUND(I175*H175,2)</f>
        <v>0</v>
      </c>
      <c r="K175" s="131" t="s">
        <v>119</v>
      </c>
      <c r="L175" s="33"/>
      <c r="M175" s="136" t="s">
        <v>3</v>
      </c>
      <c r="N175" s="137" t="s">
        <v>42</v>
      </c>
      <c r="P175" s="138">
        <f>O175*H175</f>
        <v>0</v>
      </c>
      <c r="Q175" s="138">
        <v>1.8000000000000001E-4</v>
      </c>
      <c r="R175" s="138">
        <f>Q175*H175</f>
        <v>9.6188940000000014E-2</v>
      </c>
      <c r="S175" s="138">
        <v>0</v>
      </c>
      <c r="T175" s="139">
        <f>S175*H175</f>
        <v>0</v>
      </c>
      <c r="AR175" s="140" t="s">
        <v>120</v>
      </c>
      <c r="AT175" s="140" t="s">
        <v>115</v>
      </c>
      <c r="AU175" s="140" t="s">
        <v>81</v>
      </c>
      <c r="AY175" s="18" t="s">
        <v>112</v>
      </c>
      <c r="BE175" s="141">
        <f>IF(N175="základní",J175,0)</f>
        <v>0</v>
      </c>
      <c r="BF175" s="141">
        <f>IF(N175="snížená",J175,0)</f>
        <v>0</v>
      </c>
      <c r="BG175" s="141">
        <f>IF(N175="zákl. přenesená",J175,0)</f>
        <v>0</v>
      </c>
      <c r="BH175" s="141">
        <f>IF(N175="sníž. přenesená",J175,0)</f>
        <v>0</v>
      </c>
      <c r="BI175" s="141">
        <f>IF(N175="nulová",J175,0)</f>
        <v>0</v>
      </c>
      <c r="BJ175" s="18" t="s">
        <v>79</v>
      </c>
      <c r="BK175" s="141">
        <f>ROUND(I175*H175,2)</f>
        <v>0</v>
      </c>
      <c r="BL175" s="18" t="s">
        <v>120</v>
      </c>
      <c r="BM175" s="140" t="s">
        <v>221</v>
      </c>
    </row>
    <row r="176" spans="2:65" s="1" customFormat="1" ht="10.199999999999999">
      <c r="B176" s="33"/>
      <c r="D176" s="142" t="s">
        <v>122</v>
      </c>
      <c r="F176" s="143" t="s">
        <v>222</v>
      </c>
      <c r="I176" s="144"/>
      <c r="L176" s="33"/>
      <c r="M176" s="145"/>
      <c r="T176" s="54"/>
      <c r="AT176" s="18" t="s">
        <v>122</v>
      </c>
      <c r="AU176" s="18" t="s">
        <v>81</v>
      </c>
    </row>
    <row r="177" spans="2:65" s="1" customFormat="1" ht="10.199999999999999">
      <c r="B177" s="33"/>
      <c r="D177" s="146" t="s">
        <v>124</v>
      </c>
      <c r="F177" s="147" t="s">
        <v>223</v>
      </c>
      <c r="I177" s="144"/>
      <c r="L177" s="33"/>
      <c r="M177" s="145"/>
      <c r="T177" s="54"/>
      <c r="AT177" s="18" t="s">
        <v>124</v>
      </c>
      <c r="AU177" s="18" t="s">
        <v>81</v>
      </c>
    </row>
    <row r="178" spans="2:65" s="1" customFormat="1" ht="19.2">
      <c r="B178" s="33"/>
      <c r="D178" s="142" t="s">
        <v>126</v>
      </c>
      <c r="F178" s="148" t="s">
        <v>127</v>
      </c>
      <c r="I178" s="144"/>
      <c r="L178" s="33"/>
      <c r="M178" s="145"/>
      <c r="T178" s="54"/>
      <c r="AT178" s="18" t="s">
        <v>126</v>
      </c>
      <c r="AU178" s="18" t="s">
        <v>81</v>
      </c>
    </row>
    <row r="179" spans="2:65" s="12" customFormat="1" ht="10.199999999999999">
      <c r="B179" s="149"/>
      <c r="D179" s="142" t="s">
        <v>128</v>
      </c>
      <c r="E179" s="150" t="s">
        <v>3</v>
      </c>
      <c r="F179" s="151" t="s">
        <v>129</v>
      </c>
      <c r="H179" s="150" t="s">
        <v>3</v>
      </c>
      <c r="I179" s="152"/>
      <c r="L179" s="149"/>
      <c r="M179" s="153"/>
      <c r="T179" s="154"/>
      <c r="AT179" s="150" t="s">
        <v>128</v>
      </c>
      <c r="AU179" s="150" t="s">
        <v>81</v>
      </c>
      <c r="AV179" s="12" t="s">
        <v>79</v>
      </c>
      <c r="AW179" s="12" t="s">
        <v>33</v>
      </c>
      <c r="AX179" s="12" t="s">
        <v>71</v>
      </c>
      <c r="AY179" s="150" t="s">
        <v>112</v>
      </c>
    </row>
    <row r="180" spans="2:65" s="12" customFormat="1" ht="10.199999999999999">
      <c r="B180" s="149"/>
      <c r="D180" s="142" t="s">
        <v>128</v>
      </c>
      <c r="E180" s="150" t="s">
        <v>3</v>
      </c>
      <c r="F180" s="151" t="s">
        <v>200</v>
      </c>
      <c r="H180" s="150" t="s">
        <v>3</v>
      </c>
      <c r="I180" s="152"/>
      <c r="L180" s="149"/>
      <c r="M180" s="153"/>
      <c r="T180" s="154"/>
      <c r="AT180" s="150" t="s">
        <v>128</v>
      </c>
      <c r="AU180" s="150" t="s">
        <v>81</v>
      </c>
      <c r="AV180" s="12" t="s">
        <v>79</v>
      </c>
      <c r="AW180" s="12" t="s">
        <v>33</v>
      </c>
      <c r="AX180" s="12" t="s">
        <v>71</v>
      </c>
      <c r="AY180" s="150" t="s">
        <v>112</v>
      </c>
    </row>
    <row r="181" spans="2:65" s="13" customFormat="1" ht="10.199999999999999">
      <c r="B181" s="155"/>
      <c r="D181" s="142" t="s">
        <v>128</v>
      </c>
      <c r="E181" s="156" t="s">
        <v>3</v>
      </c>
      <c r="F181" s="157" t="s">
        <v>224</v>
      </c>
      <c r="H181" s="158">
        <v>534.38300000000004</v>
      </c>
      <c r="I181" s="159"/>
      <c r="L181" s="155"/>
      <c r="M181" s="160"/>
      <c r="T181" s="161"/>
      <c r="AT181" s="156" t="s">
        <v>128</v>
      </c>
      <c r="AU181" s="156" t="s">
        <v>81</v>
      </c>
      <c r="AV181" s="13" t="s">
        <v>81</v>
      </c>
      <c r="AW181" s="13" t="s">
        <v>33</v>
      </c>
      <c r="AX181" s="13" t="s">
        <v>79</v>
      </c>
      <c r="AY181" s="156" t="s">
        <v>112</v>
      </c>
    </row>
    <row r="182" spans="2:65" s="1" customFormat="1" ht="16.5" customHeight="1">
      <c r="B182" s="128"/>
      <c r="C182" s="129" t="s">
        <v>225</v>
      </c>
      <c r="D182" s="129" t="s">
        <v>115</v>
      </c>
      <c r="E182" s="130" t="s">
        <v>226</v>
      </c>
      <c r="F182" s="131" t="s">
        <v>227</v>
      </c>
      <c r="G182" s="132" t="s">
        <v>173</v>
      </c>
      <c r="H182" s="133">
        <v>9.61</v>
      </c>
      <c r="I182" s="134"/>
      <c r="J182" s="135">
        <f>ROUND(I182*H182,2)</f>
        <v>0</v>
      </c>
      <c r="K182" s="131" t="s">
        <v>119</v>
      </c>
      <c r="L182" s="33"/>
      <c r="M182" s="136" t="s">
        <v>3</v>
      </c>
      <c r="N182" s="137" t="s">
        <v>42</v>
      </c>
      <c r="P182" s="138">
        <f>O182*H182</f>
        <v>0</v>
      </c>
      <c r="Q182" s="138">
        <v>0</v>
      </c>
      <c r="R182" s="138">
        <f>Q182*H182</f>
        <v>0</v>
      </c>
      <c r="S182" s="138">
        <v>0</v>
      </c>
      <c r="T182" s="139">
        <f>S182*H182</f>
        <v>0</v>
      </c>
      <c r="AR182" s="140" t="s">
        <v>120</v>
      </c>
      <c r="AT182" s="140" t="s">
        <v>115</v>
      </c>
      <c r="AU182" s="140" t="s">
        <v>81</v>
      </c>
      <c r="AY182" s="18" t="s">
        <v>112</v>
      </c>
      <c r="BE182" s="141">
        <f>IF(N182="základní",J182,0)</f>
        <v>0</v>
      </c>
      <c r="BF182" s="141">
        <f>IF(N182="snížená",J182,0)</f>
        <v>0</v>
      </c>
      <c r="BG182" s="141">
        <f>IF(N182="zákl. přenesená",J182,0)</f>
        <v>0</v>
      </c>
      <c r="BH182" s="141">
        <f>IF(N182="sníž. přenesená",J182,0)</f>
        <v>0</v>
      </c>
      <c r="BI182" s="141">
        <f>IF(N182="nulová",J182,0)</f>
        <v>0</v>
      </c>
      <c r="BJ182" s="18" t="s">
        <v>79</v>
      </c>
      <c r="BK182" s="141">
        <f>ROUND(I182*H182,2)</f>
        <v>0</v>
      </c>
      <c r="BL182" s="18" t="s">
        <v>120</v>
      </c>
      <c r="BM182" s="140" t="s">
        <v>228</v>
      </c>
    </row>
    <row r="183" spans="2:65" s="1" customFormat="1" ht="19.2">
      <c r="B183" s="33"/>
      <c r="D183" s="142" t="s">
        <v>122</v>
      </c>
      <c r="F183" s="143" t="s">
        <v>229</v>
      </c>
      <c r="I183" s="144"/>
      <c r="L183" s="33"/>
      <c r="M183" s="145"/>
      <c r="T183" s="54"/>
      <c r="AT183" s="18" t="s">
        <v>122</v>
      </c>
      <c r="AU183" s="18" t="s">
        <v>81</v>
      </c>
    </row>
    <row r="184" spans="2:65" s="1" customFormat="1" ht="10.199999999999999">
      <c r="B184" s="33"/>
      <c r="D184" s="146" t="s">
        <v>124</v>
      </c>
      <c r="F184" s="147" t="s">
        <v>230</v>
      </c>
      <c r="I184" s="144"/>
      <c r="L184" s="33"/>
      <c r="M184" s="145"/>
      <c r="T184" s="54"/>
      <c r="AT184" s="18" t="s">
        <v>124</v>
      </c>
      <c r="AU184" s="18" t="s">
        <v>81</v>
      </c>
    </row>
    <row r="185" spans="2:65" s="11" customFormat="1" ht="22.8" customHeight="1">
      <c r="B185" s="116"/>
      <c r="D185" s="117" t="s">
        <v>70</v>
      </c>
      <c r="E185" s="126" t="s">
        <v>231</v>
      </c>
      <c r="F185" s="126" t="s">
        <v>232</v>
      </c>
      <c r="I185" s="119"/>
      <c r="J185" s="127">
        <f>BK185</f>
        <v>0</v>
      </c>
      <c r="L185" s="116"/>
      <c r="M185" s="121"/>
      <c r="P185" s="122">
        <f>SUM(P186:P255)</f>
        <v>0</v>
      </c>
      <c r="R185" s="122">
        <f>SUM(R186:R255)</f>
        <v>0.24842813000000002</v>
      </c>
      <c r="T185" s="123">
        <f>SUM(T186:T255)</f>
        <v>0</v>
      </c>
      <c r="AR185" s="117" t="s">
        <v>81</v>
      </c>
      <c r="AT185" s="124" t="s">
        <v>70</v>
      </c>
      <c r="AU185" s="124" t="s">
        <v>79</v>
      </c>
      <c r="AY185" s="117" t="s">
        <v>112</v>
      </c>
      <c r="BK185" s="125">
        <f>SUM(BK186:BK255)</f>
        <v>0</v>
      </c>
    </row>
    <row r="186" spans="2:65" s="1" customFormat="1" ht="16.5" customHeight="1">
      <c r="B186" s="128"/>
      <c r="C186" s="129" t="s">
        <v>233</v>
      </c>
      <c r="D186" s="129" t="s">
        <v>115</v>
      </c>
      <c r="E186" s="130" t="s">
        <v>234</v>
      </c>
      <c r="F186" s="131" t="s">
        <v>235</v>
      </c>
      <c r="G186" s="132" t="s">
        <v>118</v>
      </c>
      <c r="H186" s="133">
        <v>4.8319999999999999</v>
      </c>
      <c r="I186" s="134"/>
      <c r="J186" s="135">
        <f>ROUND(I186*H186,2)</f>
        <v>0</v>
      </c>
      <c r="K186" s="131" t="s">
        <v>119</v>
      </c>
      <c r="L186" s="33"/>
      <c r="M186" s="136" t="s">
        <v>3</v>
      </c>
      <c r="N186" s="137" t="s">
        <v>42</v>
      </c>
      <c r="P186" s="138">
        <f>O186*H186</f>
        <v>0</v>
      </c>
      <c r="Q186" s="138">
        <v>0</v>
      </c>
      <c r="R186" s="138">
        <f>Q186*H186</f>
        <v>0</v>
      </c>
      <c r="S186" s="138">
        <v>0</v>
      </c>
      <c r="T186" s="139">
        <f>S186*H186</f>
        <v>0</v>
      </c>
      <c r="AR186" s="140" t="s">
        <v>120</v>
      </c>
      <c r="AT186" s="140" t="s">
        <v>115</v>
      </c>
      <c r="AU186" s="140" t="s">
        <v>81</v>
      </c>
      <c r="AY186" s="18" t="s">
        <v>112</v>
      </c>
      <c r="BE186" s="141">
        <f>IF(N186="základní",J186,0)</f>
        <v>0</v>
      </c>
      <c r="BF186" s="141">
        <f>IF(N186="snížená",J186,0)</f>
        <v>0</v>
      </c>
      <c r="BG186" s="141">
        <f>IF(N186="zákl. přenesená",J186,0)</f>
        <v>0</v>
      </c>
      <c r="BH186" s="141">
        <f>IF(N186="sníž. přenesená",J186,0)</f>
        <v>0</v>
      </c>
      <c r="BI186" s="141">
        <f>IF(N186="nulová",J186,0)</f>
        <v>0</v>
      </c>
      <c r="BJ186" s="18" t="s">
        <v>79</v>
      </c>
      <c r="BK186" s="141">
        <f>ROUND(I186*H186,2)</f>
        <v>0</v>
      </c>
      <c r="BL186" s="18" t="s">
        <v>120</v>
      </c>
      <c r="BM186" s="140" t="s">
        <v>236</v>
      </c>
    </row>
    <row r="187" spans="2:65" s="1" customFormat="1" ht="19.2">
      <c r="B187" s="33"/>
      <c r="D187" s="142" t="s">
        <v>122</v>
      </c>
      <c r="F187" s="143" t="s">
        <v>237</v>
      </c>
      <c r="I187" s="144"/>
      <c r="L187" s="33"/>
      <c r="M187" s="145"/>
      <c r="T187" s="54"/>
      <c r="AT187" s="18" t="s">
        <v>122</v>
      </c>
      <c r="AU187" s="18" t="s">
        <v>81</v>
      </c>
    </row>
    <row r="188" spans="2:65" s="1" customFormat="1" ht="10.199999999999999">
      <c r="B188" s="33"/>
      <c r="D188" s="146" t="s">
        <v>124</v>
      </c>
      <c r="F188" s="147" t="s">
        <v>238</v>
      </c>
      <c r="I188" s="144"/>
      <c r="L188" s="33"/>
      <c r="M188" s="145"/>
      <c r="T188" s="54"/>
      <c r="AT188" s="18" t="s">
        <v>124</v>
      </c>
      <c r="AU188" s="18" t="s">
        <v>81</v>
      </c>
    </row>
    <row r="189" spans="2:65" s="1" customFormat="1" ht="19.2">
      <c r="B189" s="33"/>
      <c r="D189" s="142" t="s">
        <v>126</v>
      </c>
      <c r="F189" s="148" t="s">
        <v>239</v>
      </c>
      <c r="I189" s="144"/>
      <c r="L189" s="33"/>
      <c r="M189" s="145"/>
      <c r="T189" s="54"/>
      <c r="AT189" s="18" t="s">
        <v>126</v>
      </c>
      <c r="AU189" s="18" t="s">
        <v>81</v>
      </c>
    </row>
    <row r="190" spans="2:65" s="12" customFormat="1" ht="20.399999999999999">
      <c r="B190" s="149"/>
      <c r="D190" s="142" t="s">
        <v>128</v>
      </c>
      <c r="E190" s="150" t="s">
        <v>3</v>
      </c>
      <c r="F190" s="151" t="s">
        <v>240</v>
      </c>
      <c r="H190" s="150" t="s">
        <v>3</v>
      </c>
      <c r="I190" s="152"/>
      <c r="L190" s="149"/>
      <c r="M190" s="153"/>
      <c r="T190" s="154"/>
      <c r="AT190" s="150" t="s">
        <v>128</v>
      </c>
      <c r="AU190" s="150" t="s">
        <v>81</v>
      </c>
      <c r="AV190" s="12" t="s">
        <v>79</v>
      </c>
      <c r="AW190" s="12" t="s">
        <v>33</v>
      </c>
      <c r="AX190" s="12" t="s">
        <v>71</v>
      </c>
      <c r="AY190" s="150" t="s">
        <v>112</v>
      </c>
    </row>
    <row r="191" spans="2:65" s="12" customFormat="1" ht="10.199999999999999">
      <c r="B191" s="149"/>
      <c r="D191" s="142" t="s">
        <v>128</v>
      </c>
      <c r="E191" s="150" t="s">
        <v>3</v>
      </c>
      <c r="F191" s="151" t="s">
        <v>241</v>
      </c>
      <c r="H191" s="150" t="s">
        <v>3</v>
      </c>
      <c r="I191" s="152"/>
      <c r="L191" s="149"/>
      <c r="M191" s="153"/>
      <c r="T191" s="154"/>
      <c r="AT191" s="150" t="s">
        <v>128</v>
      </c>
      <c r="AU191" s="150" t="s">
        <v>81</v>
      </c>
      <c r="AV191" s="12" t="s">
        <v>79</v>
      </c>
      <c r="AW191" s="12" t="s">
        <v>33</v>
      </c>
      <c r="AX191" s="12" t="s">
        <v>71</v>
      </c>
      <c r="AY191" s="150" t="s">
        <v>112</v>
      </c>
    </row>
    <row r="192" spans="2:65" s="13" customFormat="1" ht="10.199999999999999">
      <c r="B192" s="155"/>
      <c r="D192" s="142" t="s">
        <v>128</v>
      </c>
      <c r="E192" s="156" t="s">
        <v>3</v>
      </c>
      <c r="F192" s="157" t="s">
        <v>242</v>
      </c>
      <c r="H192" s="158">
        <v>1.5840000000000001</v>
      </c>
      <c r="I192" s="159"/>
      <c r="L192" s="155"/>
      <c r="M192" s="160"/>
      <c r="T192" s="161"/>
      <c r="AT192" s="156" t="s">
        <v>128</v>
      </c>
      <c r="AU192" s="156" t="s">
        <v>81</v>
      </c>
      <c r="AV192" s="13" t="s">
        <v>81</v>
      </c>
      <c r="AW192" s="13" t="s">
        <v>33</v>
      </c>
      <c r="AX192" s="13" t="s">
        <v>71</v>
      </c>
      <c r="AY192" s="156" t="s">
        <v>112</v>
      </c>
    </row>
    <row r="193" spans="2:65" s="13" customFormat="1" ht="10.199999999999999">
      <c r="B193" s="155"/>
      <c r="D193" s="142" t="s">
        <v>128</v>
      </c>
      <c r="E193" s="156" t="s">
        <v>3</v>
      </c>
      <c r="F193" s="157" t="s">
        <v>243</v>
      </c>
      <c r="H193" s="158">
        <v>2.0529999999999999</v>
      </c>
      <c r="I193" s="159"/>
      <c r="L193" s="155"/>
      <c r="M193" s="160"/>
      <c r="T193" s="161"/>
      <c r="AT193" s="156" t="s">
        <v>128</v>
      </c>
      <c r="AU193" s="156" t="s">
        <v>81</v>
      </c>
      <c r="AV193" s="13" t="s">
        <v>81</v>
      </c>
      <c r="AW193" s="13" t="s">
        <v>33</v>
      </c>
      <c r="AX193" s="13" t="s">
        <v>71</v>
      </c>
      <c r="AY193" s="156" t="s">
        <v>112</v>
      </c>
    </row>
    <row r="194" spans="2:65" s="12" customFormat="1" ht="10.199999999999999">
      <c r="B194" s="149"/>
      <c r="D194" s="142" t="s">
        <v>128</v>
      </c>
      <c r="E194" s="150" t="s">
        <v>3</v>
      </c>
      <c r="F194" s="151" t="s">
        <v>244</v>
      </c>
      <c r="H194" s="150" t="s">
        <v>3</v>
      </c>
      <c r="I194" s="152"/>
      <c r="L194" s="149"/>
      <c r="M194" s="153"/>
      <c r="T194" s="154"/>
      <c r="AT194" s="150" t="s">
        <v>128</v>
      </c>
      <c r="AU194" s="150" t="s">
        <v>81</v>
      </c>
      <c r="AV194" s="12" t="s">
        <v>79</v>
      </c>
      <c r="AW194" s="12" t="s">
        <v>33</v>
      </c>
      <c r="AX194" s="12" t="s">
        <v>71</v>
      </c>
      <c r="AY194" s="150" t="s">
        <v>112</v>
      </c>
    </row>
    <row r="195" spans="2:65" s="13" customFormat="1" ht="10.199999999999999">
      <c r="B195" s="155"/>
      <c r="D195" s="142" t="s">
        <v>128</v>
      </c>
      <c r="E195" s="156" t="s">
        <v>3</v>
      </c>
      <c r="F195" s="157" t="s">
        <v>245</v>
      </c>
      <c r="H195" s="158">
        <v>0.42899999999999999</v>
      </c>
      <c r="I195" s="159"/>
      <c r="L195" s="155"/>
      <c r="M195" s="160"/>
      <c r="T195" s="161"/>
      <c r="AT195" s="156" t="s">
        <v>128</v>
      </c>
      <c r="AU195" s="156" t="s">
        <v>81</v>
      </c>
      <c r="AV195" s="13" t="s">
        <v>81</v>
      </c>
      <c r="AW195" s="13" t="s">
        <v>33</v>
      </c>
      <c r="AX195" s="13" t="s">
        <v>71</v>
      </c>
      <c r="AY195" s="156" t="s">
        <v>112</v>
      </c>
    </row>
    <row r="196" spans="2:65" s="12" customFormat="1" ht="10.199999999999999">
      <c r="B196" s="149"/>
      <c r="D196" s="142" t="s">
        <v>128</v>
      </c>
      <c r="E196" s="150" t="s">
        <v>3</v>
      </c>
      <c r="F196" s="151" t="s">
        <v>246</v>
      </c>
      <c r="H196" s="150" t="s">
        <v>3</v>
      </c>
      <c r="I196" s="152"/>
      <c r="L196" s="149"/>
      <c r="M196" s="153"/>
      <c r="T196" s="154"/>
      <c r="AT196" s="150" t="s">
        <v>128</v>
      </c>
      <c r="AU196" s="150" t="s">
        <v>81</v>
      </c>
      <c r="AV196" s="12" t="s">
        <v>79</v>
      </c>
      <c r="AW196" s="12" t="s">
        <v>33</v>
      </c>
      <c r="AX196" s="12" t="s">
        <v>71</v>
      </c>
      <c r="AY196" s="150" t="s">
        <v>112</v>
      </c>
    </row>
    <row r="197" spans="2:65" s="13" customFormat="1" ht="10.199999999999999">
      <c r="B197" s="155"/>
      <c r="D197" s="142" t="s">
        <v>128</v>
      </c>
      <c r="E197" s="156" t="s">
        <v>3</v>
      </c>
      <c r="F197" s="157" t="s">
        <v>247</v>
      </c>
      <c r="H197" s="158">
        <v>0.76600000000000001</v>
      </c>
      <c r="I197" s="159"/>
      <c r="L197" s="155"/>
      <c r="M197" s="160"/>
      <c r="T197" s="161"/>
      <c r="AT197" s="156" t="s">
        <v>128</v>
      </c>
      <c r="AU197" s="156" t="s">
        <v>81</v>
      </c>
      <c r="AV197" s="13" t="s">
        <v>81</v>
      </c>
      <c r="AW197" s="13" t="s">
        <v>33</v>
      </c>
      <c r="AX197" s="13" t="s">
        <v>71</v>
      </c>
      <c r="AY197" s="156" t="s">
        <v>112</v>
      </c>
    </row>
    <row r="198" spans="2:65" s="15" customFormat="1" ht="10.199999999999999">
      <c r="B198" s="169"/>
      <c r="D198" s="142" t="s">
        <v>128</v>
      </c>
      <c r="E198" s="170" t="s">
        <v>3</v>
      </c>
      <c r="F198" s="171" t="s">
        <v>144</v>
      </c>
      <c r="H198" s="172">
        <v>4.8319999999999999</v>
      </c>
      <c r="I198" s="173"/>
      <c r="L198" s="169"/>
      <c r="M198" s="174"/>
      <c r="T198" s="175"/>
      <c r="AT198" s="170" t="s">
        <v>128</v>
      </c>
      <c r="AU198" s="170" t="s">
        <v>81</v>
      </c>
      <c r="AV198" s="15" t="s">
        <v>145</v>
      </c>
      <c r="AW198" s="15" t="s">
        <v>33</v>
      </c>
      <c r="AX198" s="15" t="s">
        <v>79</v>
      </c>
      <c r="AY198" s="170" t="s">
        <v>112</v>
      </c>
    </row>
    <row r="199" spans="2:65" s="1" customFormat="1" ht="16.5" customHeight="1">
      <c r="B199" s="128"/>
      <c r="C199" s="176" t="s">
        <v>9</v>
      </c>
      <c r="D199" s="176" t="s">
        <v>164</v>
      </c>
      <c r="E199" s="177" t="s">
        <v>248</v>
      </c>
      <c r="F199" s="178" t="s">
        <v>249</v>
      </c>
      <c r="G199" s="179" t="s">
        <v>118</v>
      </c>
      <c r="H199" s="180">
        <v>3.927</v>
      </c>
      <c r="I199" s="181"/>
      <c r="J199" s="182">
        <f>ROUND(I199*H199,2)</f>
        <v>0</v>
      </c>
      <c r="K199" s="178" t="s">
        <v>3</v>
      </c>
      <c r="L199" s="183"/>
      <c r="M199" s="184" t="s">
        <v>3</v>
      </c>
      <c r="N199" s="185" t="s">
        <v>42</v>
      </c>
      <c r="P199" s="138">
        <f>O199*H199</f>
        <v>0</v>
      </c>
      <c r="Q199" s="138">
        <v>2.6249999999999999E-2</v>
      </c>
      <c r="R199" s="138">
        <f>Q199*H199</f>
        <v>0.10308375</v>
      </c>
      <c r="S199" s="138">
        <v>0</v>
      </c>
      <c r="T199" s="139">
        <f>S199*H199</f>
        <v>0</v>
      </c>
      <c r="AR199" s="140" t="s">
        <v>167</v>
      </c>
      <c r="AT199" s="140" t="s">
        <v>164</v>
      </c>
      <c r="AU199" s="140" t="s">
        <v>81</v>
      </c>
      <c r="AY199" s="18" t="s">
        <v>112</v>
      </c>
      <c r="BE199" s="141">
        <f>IF(N199="základní",J199,0)</f>
        <v>0</v>
      </c>
      <c r="BF199" s="141">
        <f>IF(N199="snížená",J199,0)</f>
        <v>0</v>
      </c>
      <c r="BG199" s="141">
        <f>IF(N199="zákl. přenesená",J199,0)</f>
        <v>0</v>
      </c>
      <c r="BH199" s="141">
        <f>IF(N199="sníž. přenesená",J199,0)</f>
        <v>0</v>
      </c>
      <c r="BI199" s="141">
        <f>IF(N199="nulová",J199,0)</f>
        <v>0</v>
      </c>
      <c r="BJ199" s="18" t="s">
        <v>79</v>
      </c>
      <c r="BK199" s="141">
        <f>ROUND(I199*H199,2)</f>
        <v>0</v>
      </c>
      <c r="BL199" s="18" t="s">
        <v>120</v>
      </c>
      <c r="BM199" s="140" t="s">
        <v>250</v>
      </c>
    </row>
    <row r="200" spans="2:65" s="1" customFormat="1" ht="10.199999999999999">
      <c r="B200" s="33"/>
      <c r="D200" s="142" t="s">
        <v>122</v>
      </c>
      <c r="F200" s="143" t="s">
        <v>251</v>
      </c>
      <c r="I200" s="144"/>
      <c r="L200" s="33"/>
      <c r="M200" s="145"/>
      <c r="T200" s="54"/>
      <c r="AT200" s="18" t="s">
        <v>122</v>
      </c>
      <c r="AU200" s="18" t="s">
        <v>81</v>
      </c>
    </row>
    <row r="201" spans="2:65" s="12" customFormat="1" ht="10.199999999999999">
      <c r="B201" s="149"/>
      <c r="D201" s="142" t="s">
        <v>128</v>
      </c>
      <c r="E201" s="150" t="s">
        <v>3</v>
      </c>
      <c r="F201" s="151" t="s">
        <v>252</v>
      </c>
      <c r="H201" s="150" t="s">
        <v>3</v>
      </c>
      <c r="I201" s="152"/>
      <c r="L201" s="149"/>
      <c r="M201" s="153"/>
      <c r="T201" s="154"/>
      <c r="AT201" s="150" t="s">
        <v>128</v>
      </c>
      <c r="AU201" s="150" t="s">
        <v>81</v>
      </c>
      <c r="AV201" s="12" t="s">
        <v>79</v>
      </c>
      <c r="AW201" s="12" t="s">
        <v>33</v>
      </c>
      <c r="AX201" s="12" t="s">
        <v>71</v>
      </c>
      <c r="AY201" s="150" t="s">
        <v>112</v>
      </c>
    </row>
    <row r="202" spans="2:65" s="13" customFormat="1" ht="10.199999999999999">
      <c r="B202" s="155"/>
      <c r="D202" s="142" t="s">
        <v>128</v>
      </c>
      <c r="E202" s="156" t="s">
        <v>3</v>
      </c>
      <c r="F202" s="157" t="s">
        <v>253</v>
      </c>
      <c r="H202" s="158">
        <v>1.71</v>
      </c>
      <c r="I202" s="159"/>
      <c r="L202" s="155"/>
      <c r="M202" s="160"/>
      <c r="T202" s="161"/>
      <c r="AT202" s="156" t="s">
        <v>128</v>
      </c>
      <c r="AU202" s="156" t="s">
        <v>81</v>
      </c>
      <c r="AV202" s="13" t="s">
        <v>81</v>
      </c>
      <c r="AW202" s="13" t="s">
        <v>33</v>
      </c>
      <c r="AX202" s="13" t="s">
        <v>71</v>
      </c>
      <c r="AY202" s="156" t="s">
        <v>112</v>
      </c>
    </row>
    <row r="203" spans="2:65" s="13" customFormat="1" ht="10.199999999999999">
      <c r="B203" s="155"/>
      <c r="D203" s="142" t="s">
        <v>128</v>
      </c>
      <c r="E203" s="156" t="s">
        <v>3</v>
      </c>
      <c r="F203" s="157" t="s">
        <v>254</v>
      </c>
      <c r="H203" s="158">
        <v>2.2170000000000001</v>
      </c>
      <c r="I203" s="159"/>
      <c r="L203" s="155"/>
      <c r="M203" s="160"/>
      <c r="T203" s="161"/>
      <c r="AT203" s="156" t="s">
        <v>128</v>
      </c>
      <c r="AU203" s="156" t="s">
        <v>81</v>
      </c>
      <c r="AV203" s="13" t="s">
        <v>81</v>
      </c>
      <c r="AW203" s="13" t="s">
        <v>33</v>
      </c>
      <c r="AX203" s="13" t="s">
        <v>71</v>
      </c>
      <c r="AY203" s="156" t="s">
        <v>112</v>
      </c>
    </row>
    <row r="204" spans="2:65" s="15" customFormat="1" ht="10.199999999999999">
      <c r="B204" s="169"/>
      <c r="D204" s="142" t="s">
        <v>128</v>
      </c>
      <c r="E204" s="170" t="s">
        <v>3</v>
      </c>
      <c r="F204" s="171" t="s">
        <v>144</v>
      </c>
      <c r="H204" s="172">
        <v>3.927</v>
      </c>
      <c r="I204" s="173"/>
      <c r="L204" s="169"/>
      <c r="M204" s="174"/>
      <c r="T204" s="175"/>
      <c r="AT204" s="170" t="s">
        <v>128</v>
      </c>
      <c r="AU204" s="170" t="s">
        <v>81</v>
      </c>
      <c r="AV204" s="15" t="s">
        <v>145</v>
      </c>
      <c r="AW204" s="15" t="s">
        <v>33</v>
      </c>
      <c r="AX204" s="15" t="s">
        <v>79</v>
      </c>
      <c r="AY204" s="170" t="s">
        <v>112</v>
      </c>
    </row>
    <row r="205" spans="2:65" s="1" customFormat="1" ht="16.5" customHeight="1">
      <c r="B205" s="128"/>
      <c r="C205" s="176" t="s">
        <v>120</v>
      </c>
      <c r="D205" s="176" t="s">
        <v>164</v>
      </c>
      <c r="E205" s="177" t="s">
        <v>255</v>
      </c>
      <c r="F205" s="178" t="s">
        <v>256</v>
      </c>
      <c r="G205" s="179" t="s">
        <v>118</v>
      </c>
      <c r="H205" s="180">
        <v>1.29</v>
      </c>
      <c r="I205" s="181"/>
      <c r="J205" s="182">
        <f>ROUND(I205*H205,2)</f>
        <v>0</v>
      </c>
      <c r="K205" s="178" t="s">
        <v>3</v>
      </c>
      <c r="L205" s="183"/>
      <c r="M205" s="184" t="s">
        <v>3</v>
      </c>
      <c r="N205" s="185" t="s">
        <v>42</v>
      </c>
      <c r="P205" s="138">
        <f>O205*H205</f>
        <v>0</v>
      </c>
      <c r="Q205" s="138">
        <v>1.8749999999999999E-2</v>
      </c>
      <c r="R205" s="138">
        <f>Q205*H205</f>
        <v>2.4187500000000001E-2</v>
      </c>
      <c r="S205" s="138">
        <v>0</v>
      </c>
      <c r="T205" s="139">
        <f>S205*H205</f>
        <v>0</v>
      </c>
      <c r="AR205" s="140" t="s">
        <v>167</v>
      </c>
      <c r="AT205" s="140" t="s">
        <v>164</v>
      </c>
      <c r="AU205" s="140" t="s">
        <v>81</v>
      </c>
      <c r="AY205" s="18" t="s">
        <v>112</v>
      </c>
      <c r="BE205" s="141">
        <f>IF(N205="základní",J205,0)</f>
        <v>0</v>
      </c>
      <c r="BF205" s="141">
        <f>IF(N205="snížená",J205,0)</f>
        <v>0</v>
      </c>
      <c r="BG205" s="141">
        <f>IF(N205="zákl. přenesená",J205,0)</f>
        <v>0</v>
      </c>
      <c r="BH205" s="141">
        <f>IF(N205="sníž. přenesená",J205,0)</f>
        <v>0</v>
      </c>
      <c r="BI205" s="141">
        <f>IF(N205="nulová",J205,0)</f>
        <v>0</v>
      </c>
      <c r="BJ205" s="18" t="s">
        <v>79</v>
      </c>
      <c r="BK205" s="141">
        <f>ROUND(I205*H205,2)</f>
        <v>0</v>
      </c>
      <c r="BL205" s="18" t="s">
        <v>120</v>
      </c>
      <c r="BM205" s="140" t="s">
        <v>257</v>
      </c>
    </row>
    <row r="206" spans="2:65" s="1" customFormat="1" ht="10.199999999999999">
      <c r="B206" s="33"/>
      <c r="D206" s="142" t="s">
        <v>122</v>
      </c>
      <c r="F206" s="143" t="s">
        <v>258</v>
      </c>
      <c r="I206" s="144"/>
      <c r="L206" s="33"/>
      <c r="M206" s="145"/>
      <c r="T206" s="54"/>
      <c r="AT206" s="18" t="s">
        <v>122</v>
      </c>
      <c r="AU206" s="18" t="s">
        <v>81</v>
      </c>
    </row>
    <row r="207" spans="2:65" s="12" customFormat="1" ht="10.199999999999999">
      <c r="B207" s="149"/>
      <c r="D207" s="142" t="s">
        <v>128</v>
      </c>
      <c r="E207" s="150" t="s">
        <v>3</v>
      </c>
      <c r="F207" s="151" t="s">
        <v>259</v>
      </c>
      <c r="H207" s="150" t="s">
        <v>3</v>
      </c>
      <c r="I207" s="152"/>
      <c r="L207" s="149"/>
      <c r="M207" s="153"/>
      <c r="T207" s="154"/>
      <c r="AT207" s="150" t="s">
        <v>128</v>
      </c>
      <c r="AU207" s="150" t="s">
        <v>81</v>
      </c>
      <c r="AV207" s="12" t="s">
        <v>79</v>
      </c>
      <c r="AW207" s="12" t="s">
        <v>33</v>
      </c>
      <c r="AX207" s="12" t="s">
        <v>71</v>
      </c>
      <c r="AY207" s="150" t="s">
        <v>112</v>
      </c>
    </row>
    <row r="208" spans="2:65" s="13" customFormat="1" ht="10.199999999999999">
      <c r="B208" s="155"/>
      <c r="D208" s="142" t="s">
        <v>128</v>
      </c>
      <c r="E208" s="156" t="s">
        <v>3</v>
      </c>
      <c r="F208" s="157" t="s">
        <v>260</v>
      </c>
      <c r="H208" s="158">
        <v>0.46300000000000002</v>
      </c>
      <c r="I208" s="159"/>
      <c r="L208" s="155"/>
      <c r="M208" s="160"/>
      <c r="T208" s="161"/>
      <c r="AT208" s="156" t="s">
        <v>128</v>
      </c>
      <c r="AU208" s="156" t="s">
        <v>81</v>
      </c>
      <c r="AV208" s="13" t="s">
        <v>81</v>
      </c>
      <c r="AW208" s="13" t="s">
        <v>33</v>
      </c>
      <c r="AX208" s="13" t="s">
        <v>71</v>
      </c>
      <c r="AY208" s="156" t="s">
        <v>112</v>
      </c>
    </row>
    <row r="209" spans="2:65" s="12" customFormat="1" ht="10.199999999999999">
      <c r="B209" s="149"/>
      <c r="D209" s="142" t="s">
        <v>128</v>
      </c>
      <c r="E209" s="150" t="s">
        <v>3</v>
      </c>
      <c r="F209" s="151" t="s">
        <v>261</v>
      </c>
      <c r="H209" s="150" t="s">
        <v>3</v>
      </c>
      <c r="I209" s="152"/>
      <c r="L209" s="149"/>
      <c r="M209" s="153"/>
      <c r="T209" s="154"/>
      <c r="AT209" s="150" t="s">
        <v>128</v>
      </c>
      <c r="AU209" s="150" t="s">
        <v>81</v>
      </c>
      <c r="AV209" s="12" t="s">
        <v>79</v>
      </c>
      <c r="AW209" s="12" t="s">
        <v>33</v>
      </c>
      <c r="AX209" s="12" t="s">
        <v>71</v>
      </c>
      <c r="AY209" s="150" t="s">
        <v>112</v>
      </c>
    </row>
    <row r="210" spans="2:65" s="13" customFormat="1" ht="10.199999999999999">
      <c r="B210" s="155"/>
      <c r="D210" s="142" t="s">
        <v>128</v>
      </c>
      <c r="E210" s="156" t="s">
        <v>3</v>
      </c>
      <c r="F210" s="157" t="s">
        <v>262</v>
      </c>
      <c r="H210" s="158">
        <v>0.82699999999999996</v>
      </c>
      <c r="I210" s="159"/>
      <c r="L210" s="155"/>
      <c r="M210" s="160"/>
      <c r="T210" s="161"/>
      <c r="AT210" s="156" t="s">
        <v>128</v>
      </c>
      <c r="AU210" s="156" t="s">
        <v>81</v>
      </c>
      <c r="AV210" s="13" t="s">
        <v>81</v>
      </c>
      <c r="AW210" s="13" t="s">
        <v>33</v>
      </c>
      <c r="AX210" s="13" t="s">
        <v>71</v>
      </c>
      <c r="AY210" s="156" t="s">
        <v>112</v>
      </c>
    </row>
    <row r="211" spans="2:65" s="15" customFormat="1" ht="10.199999999999999">
      <c r="B211" s="169"/>
      <c r="D211" s="142" t="s">
        <v>128</v>
      </c>
      <c r="E211" s="170" t="s">
        <v>3</v>
      </c>
      <c r="F211" s="171" t="s">
        <v>144</v>
      </c>
      <c r="H211" s="172">
        <v>1.29</v>
      </c>
      <c r="I211" s="173"/>
      <c r="L211" s="169"/>
      <c r="M211" s="174"/>
      <c r="T211" s="175"/>
      <c r="AT211" s="170" t="s">
        <v>128</v>
      </c>
      <c r="AU211" s="170" t="s">
        <v>81</v>
      </c>
      <c r="AV211" s="15" t="s">
        <v>145</v>
      </c>
      <c r="AW211" s="15" t="s">
        <v>33</v>
      </c>
      <c r="AX211" s="15" t="s">
        <v>79</v>
      </c>
      <c r="AY211" s="170" t="s">
        <v>112</v>
      </c>
    </row>
    <row r="212" spans="2:65" s="1" customFormat="1" ht="16.5" customHeight="1">
      <c r="B212" s="128"/>
      <c r="C212" s="129" t="s">
        <v>263</v>
      </c>
      <c r="D212" s="129" t="s">
        <v>115</v>
      </c>
      <c r="E212" s="130" t="s">
        <v>264</v>
      </c>
      <c r="F212" s="131" t="s">
        <v>265</v>
      </c>
      <c r="G212" s="132" t="s">
        <v>182</v>
      </c>
      <c r="H212" s="133">
        <v>46.26</v>
      </c>
      <c r="I212" s="134"/>
      <c r="J212" s="135">
        <f>ROUND(I212*H212,2)</f>
        <v>0</v>
      </c>
      <c r="K212" s="131" t="s">
        <v>119</v>
      </c>
      <c r="L212" s="33"/>
      <c r="M212" s="136" t="s">
        <v>3</v>
      </c>
      <c r="N212" s="137" t="s">
        <v>42</v>
      </c>
      <c r="P212" s="138">
        <f>O212*H212</f>
        <v>0</v>
      </c>
      <c r="Q212" s="138">
        <v>0</v>
      </c>
      <c r="R212" s="138">
        <f>Q212*H212</f>
        <v>0</v>
      </c>
      <c r="S212" s="138">
        <v>0</v>
      </c>
      <c r="T212" s="139">
        <f>S212*H212</f>
        <v>0</v>
      </c>
      <c r="AR212" s="140" t="s">
        <v>120</v>
      </c>
      <c r="AT212" s="140" t="s">
        <v>115</v>
      </c>
      <c r="AU212" s="140" t="s">
        <v>81</v>
      </c>
      <c r="AY212" s="18" t="s">
        <v>112</v>
      </c>
      <c r="BE212" s="141">
        <f>IF(N212="základní",J212,0)</f>
        <v>0</v>
      </c>
      <c r="BF212" s="141">
        <f>IF(N212="snížená",J212,0)</f>
        <v>0</v>
      </c>
      <c r="BG212" s="141">
        <f>IF(N212="zákl. přenesená",J212,0)</f>
        <v>0</v>
      </c>
      <c r="BH212" s="141">
        <f>IF(N212="sníž. přenesená",J212,0)</f>
        <v>0</v>
      </c>
      <c r="BI212" s="141">
        <f>IF(N212="nulová",J212,0)</f>
        <v>0</v>
      </c>
      <c r="BJ212" s="18" t="s">
        <v>79</v>
      </c>
      <c r="BK212" s="141">
        <f>ROUND(I212*H212,2)</f>
        <v>0</v>
      </c>
      <c r="BL212" s="18" t="s">
        <v>120</v>
      </c>
      <c r="BM212" s="140" t="s">
        <v>266</v>
      </c>
    </row>
    <row r="213" spans="2:65" s="1" customFormat="1" ht="10.199999999999999">
      <c r="B213" s="33"/>
      <c r="D213" s="142" t="s">
        <v>122</v>
      </c>
      <c r="F213" s="143" t="s">
        <v>267</v>
      </c>
      <c r="I213" s="144"/>
      <c r="L213" s="33"/>
      <c r="M213" s="145"/>
      <c r="T213" s="54"/>
      <c r="AT213" s="18" t="s">
        <v>122</v>
      </c>
      <c r="AU213" s="18" t="s">
        <v>81</v>
      </c>
    </row>
    <row r="214" spans="2:65" s="1" customFormat="1" ht="10.199999999999999">
      <c r="B214" s="33"/>
      <c r="D214" s="146" t="s">
        <v>124</v>
      </c>
      <c r="F214" s="147" t="s">
        <v>268</v>
      </c>
      <c r="I214" s="144"/>
      <c r="L214" s="33"/>
      <c r="M214" s="145"/>
      <c r="T214" s="54"/>
      <c r="AT214" s="18" t="s">
        <v>124</v>
      </c>
      <c r="AU214" s="18" t="s">
        <v>81</v>
      </c>
    </row>
    <row r="215" spans="2:65" s="1" customFormat="1" ht="19.2">
      <c r="B215" s="33"/>
      <c r="D215" s="142" t="s">
        <v>126</v>
      </c>
      <c r="F215" s="148" t="s">
        <v>239</v>
      </c>
      <c r="I215" s="144"/>
      <c r="L215" s="33"/>
      <c r="M215" s="145"/>
      <c r="T215" s="54"/>
      <c r="AT215" s="18" t="s">
        <v>126</v>
      </c>
      <c r="AU215" s="18" t="s">
        <v>81</v>
      </c>
    </row>
    <row r="216" spans="2:65" s="12" customFormat="1" ht="10.199999999999999">
      <c r="B216" s="149"/>
      <c r="D216" s="142" t="s">
        <v>128</v>
      </c>
      <c r="E216" s="150" t="s">
        <v>3</v>
      </c>
      <c r="F216" s="151" t="s">
        <v>269</v>
      </c>
      <c r="H216" s="150" t="s">
        <v>3</v>
      </c>
      <c r="I216" s="152"/>
      <c r="L216" s="149"/>
      <c r="M216" s="153"/>
      <c r="T216" s="154"/>
      <c r="AT216" s="150" t="s">
        <v>128</v>
      </c>
      <c r="AU216" s="150" t="s">
        <v>81</v>
      </c>
      <c r="AV216" s="12" t="s">
        <v>79</v>
      </c>
      <c r="AW216" s="12" t="s">
        <v>33</v>
      </c>
      <c r="AX216" s="12" t="s">
        <v>71</v>
      </c>
      <c r="AY216" s="150" t="s">
        <v>112</v>
      </c>
    </row>
    <row r="217" spans="2:65" s="13" customFormat="1" ht="10.199999999999999">
      <c r="B217" s="155"/>
      <c r="D217" s="142" t="s">
        <v>128</v>
      </c>
      <c r="E217" s="156" t="s">
        <v>3</v>
      </c>
      <c r="F217" s="157" t="s">
        <v>270</v>
      </c>
      <c r="H217" s="158">
        <v>4.76</v>
      </c>
      <c r="I217" s="159"/>
      <c r="L217" s="155"/>
      <c r="M217" s="160"/>
      <c r="T217" s="161"/>
      <c r="AT217" s="156" t="s">
        <v>128</v>
      </c>
      <c r="AU217" s="156" t="s">
        <v>81</v>
      </c>
      <c r="AV217" s="13" t="s">
        <v>81</v>
      </c>
      <c r="AW217" s="13" t="s">
        <v>33</v>
      </c>
      <c r="AX217" s="13" t="s">
        <v>71</v>
      </c>
      <c r="AY217" s="156" t="s">
        <v>112</v>
      </c>
    </row>
    <row r="218" spans="2:65" s="13" customFormat="1" ht="10.199999999999999">
      <c r="B218" s="155"/>
      <c r="D218" s="142" t="s">
        <v>128</v>
      </c>
      <c r="E218" s="156" t="s">
        <v>3</v>
      </c>
      <c r="F218" s="157" t="s">
        <v>271</v>
      </c>
      <c r="H218" s="158">
        <v>11.34</v>
      </c>
      <c r="I218" s="159"/>
      <c r="L218" s="155"/>
      <c r="M218" s="160"/>
      <c r="T218" s="161"/>
      <c r="AT218" s="156" t="s">
        <v>128</v>
      </c>
      <c r="AU218" s="156" t="s">
        <v>81</v>
      </c>
      <c r="AV218" s="13" t="s">
        <v>81</v>
      </c>
      <c r="AW218" s="13" t="s">
        <v>33</v>
      </c>
      <c r="AX218" s="13" t="s">
        <v>71</v>
      </c>
      <c r="AY218" s="156" t="s">
        <v>112</v>
      </c>
    </row>
    <row r="219" spans="2:65" s="13" customFormat="1" ht="10.199999999999999">
      <c r="B219" s="155"/>
      <c r="D219" s="142" t="s">
        <v>128</v>
      </c>
      <c r="E219" s="156" t="s">
        <v>3</v>
      </c>
      <c r="F219" s="157" t="s">
        <v>272</v>
      </c>
      <c r="H219" s="158">
        <v>16.920000000000002</v>
      </c>
      <c r="I219" s="159"/>
      <c r="L219" s="155"/>
      <c r="M219" s="160"/>
      <c r="T219" s="161"/>
      <c r="AT219" s="156" t="s">
        <v>128</v>
      </c>
      <c r="AU219" s="156" t="s">
        <v>81</v>
      </c>
      <c r="AV219" s="13" t="s">
        <v>81</v>
      </c>
      <c r="AW219" s="13" t="s">
        <v>33</v>
      </c>
      <c r="AX219" s="13" t="s">
        <v>71</v>
      </c>
      <c r="AY219" s="156" t="s">
        <v>112</v>
      </c>
    </row>
    <row r="220" spans="2:65" s="13" customFormat="1" ht="10.199999999999999">
      <c r="B220" s="155"/>
      <c r="D220" s="142" t="s">
        <v>128</v>
      </c>
      <c r="E220" s="156" t="s">
        <v>3</v>
      </c>
      <c r="F220" s="157" t="s">
        <v>273</v>
      </c>
      <c r="H220" s="158">
        <v>6.62</v>
      </c>
      <c r="I220" s="159"/>
      <c r="L220" s="155"/>
      <c r="M220" s="160"/>
      <c r="T220" s="161"/>
      <c r="AT220" s="156" t="s">
        <v>128</v>
      </c>
      <c r="AU220" s="156" t="s">
        <v>81</v>
      </c>
      <c r="AV220" s="13" t="s">
        <v>81</v>
      </c>
      <c r="AW220" s="13" t="s">
        <v>33</v>
      </c>
      <c r="AX220" s="13" t="s">
        <v>71</v>
      </c>
      <c r="AY220" s="156" t="s">
        <v>112</v>
      </c>
    </row>
    <row r="221" spans="2:65" s="13" customFormat="1" ht="10.199999999999999">
      <c r="B221" s="155"/>
      <c r="D221" s="142" t="s">
        <v>128</v>
      </c>
      <c r="E221" s="156" t="s">
        <v>3</v>
      </c>
      <c r="F221" s="157" t="s">
        <v>273</v>
      </c>
      <c r="H221" s="158">
        <v>6.62</v>
      </c>
      <c r="I221" s="159"/>
      <c r="L221" s="155"/>
      <c r="M221" s="160"/>
      <c r="T221" s="161"/>
      <c r="AT221" s="156" t="s">
        <v>128</v>
      </c>
      <c r="AU221" s="156" t="s">
        <v>81</v>
      </c>
      <c r="AV221" s="13" t="s">
        <v>81</v>
      </c>
      <c r="AW221" s="13" t="s">
        <v>33</v>
      </c>
      <c r="AX221" s="13" t="s">
        <v>71</v>
      </c>
      <c r="AY221" s="156" t="s">
        <v>112</v>
      </c>
    </row>
    <row r="222" spans="2:65" s="15" customFormat="1" ht="10.199999999999999">
      <c r="B222" s="169"/>
      <c r="D222" s="142" t="s">
        <v>128</v>
      </c>
      <c r="E222" s="170" t="s">
        <v>3</v>
      </c>
      <c r="F222" s="171" t="s">
        <v>144</v>
      </c>
      <c r="H222" s="172">
        <v>46.26</v>
      </c>
      <c r="I222" s="173"/>
      <c r="L222" s="169"/>
      <c r="M222" s="174"/>
      <c r="T222" s="175"/>
      <c r="AT222" s="170" t="s">
        <v>128</v>
      </c>
      <c r="AU222" s="170" t="s">
        <v>81</v>
      </c>
      <c r="AV222" s="15" t="s">
        <v>145</v>
      </c>
      <c r="AW222" s="15" t="s">
        <v>33</v>
      </c>
      <c r="AX222" s="15" t="s">
        <v>79</v>
      </c>
      <c r="AY222" s="170" t="s">
        <v>112</v>
      </c>
    </row>
    <row r="223" spans="2:65" s="1" customFormat="1" ht="16.5" customHeight="1">
      <c r="B223" s="128"/>
      <c r="C223" s="176" t="s">
        <v>274</v>
      </c>
      <c r="D223" s="176" t="s">
        <v>164</v>
      </c>
      <c r="E223" s="177" t="s">
        <v>275</v>
      </c>
      <c r="F223" s="178" t="s">
        <v>276</v>
      </c>
      <c r="G223" s="179" t="s">
        <v>182</v>
      </c>
      <c r="H223" s="180">
        <v>24.538</v>
      </c>
      <c r="I223" s="181"/>
      <c r="J223" s="182">
        <f>ROUND(I223*H223,2)</f>
        <v>0</v>
      </c>
      <c r="K223" s="178" t="s">
        <v>3</v>
      </c>
      <c r="L223" s="183"/>
      <c r="M223" s="184" t="s">
        <v>3</v>
      </c>
      <c r="N223" s="185" t="s">
        <v>42</v>
      </c>
      <c r="P223" s="138">
        <f>O223*H223</f>
        <v>0</v>
      </c>
      <c r="Q223" s="138">
        <v>3.0000000000000001E-3</v>
      </c>
      <c r="R223" s="138">
        <f>Q223*H223</f>
        <v>7.3613999999999999E-2</v>
      </c>
      <c r="S223" s="138">
        <v>0</v>
      </c>
      <c r="T223" s="139">
        <f>S223*H223</f>
        <v>0</v>
      </c>
      <c r="AR223" s="140" t="s">
        <v>167</v>
      </c>
      <c r="AT223" s="140" t="s">
        <v>164</v>
      </c>
      <c r="AU223" s="140" t="s">
        <v>81</v>
      </c>
      <c r="AY223" s="18" t="s">
        <v>112</v>
      </c>
      <c r="BE223" s="141">
        <f>IF(N223="základní",J223,0)</f>
        <v>0</v>
      </c>
      <c r="BF223" s="141">
        <f>IF(N223="snížená",J223,0)</f>
        <v>0</v>
      </c>
      <c r="BG223" s="141">
        <f>IF(N223="zákl. přenesená",J223,0)</f>
        <v>0</v>
      </c>
      <c r="BH223" s="141">
        <f>IF(N223="sníž. přenesená",J223,0)</f>
        <v>0</v>
      </c>
      <c r="BI223" s="141">
        <f>IF(N223="nulová",J223,0)</f>
        <v>0</v>
      </c>
      <c r="BJ223" s="18" t="s">
        <v>79</v>
      </c>
      <c r="BK223" s="141">
        <f>ROUND(I223*H223,2)</f>
        <v>0</v>
      </c>
      <c r="BL223" s="18" t="s">
        <v>120</v>
      </c>
      <c r="BM223" s="140" t="s">
        <v>277</v>
      </c>
    </row>
    <row r="224" spans="2:65" s="1" customFormat="1" ht="10.199999999999999">
      <c r="B224" s="33"/>
      <c r="D224" s="142" t="s">
        <v>122</v>
      </c>
      <c r="F224" s="143" t="s">
        <v>278</v>
      </c>
      <c r="I224" s="144"/>
      <c r="L224" s="33"/>
      <c r="M224" s="145"/>
      <c r="T224" s="54"/>
      <c r="AT224" s="18" t="s">
        <v>122</v>
      </c>
      <c r="AU224" s="18" t="s">
        <v>81</v>
      </c>
    </row>
    <row r="225" spans="2:65" s="12" customFormat="1" ht="10.199999999999999">
      <c r="B225" s="149"/>
      <c r="D225" s="142" t="s">
        <v>128</v>
      </c>
      <c r="E225" s="150" t="s">
        <v>3</v>
      </c>
      <c r="F225" s="151" t="s">
        <v>269</v>
      </c>
      <c r="H225" s="150" t="s">
        <v>3</v>
      </c>
      <c r="I225" s="152"/>
      <c r="L225" s="149"/>
      <c r="M225" s="153"/>
      <c r="T225" s="154"/>
      <c r="AT225" s="150" t="s">
        <v>128</v>
      </c>
      <c r="AU225" s="150" t="s">
        <v>81</v>
      </c>
      <c r="AV225" s="12" t="s">
        <v>79</v>
      </c>
      <c r="AW225" s="12" t="s">
        <v>33</v>
      </c>
      <c r="AX225" s="12" t="s">
        <v>71</v>
      </c>
      <c r="AY225" s="150" t="s">
        <v>112</v>
      </c>
    </row>
    <row r="226" spans="2:65" s="12" customFormat="1" ht="10.199999999999999">
      <c r="B226" s="149"/>
      <c r="D226" s="142" t="s">
        <v>128</v>
      </c>
      <c r="E226" s="150" t="s">
        <v>3</v>
      </c>
      <c r="F226" s="151" t="s">
        <v>279</v>
      </c>
      <c r="H226" s="150" t="s">
        <v>3</v>
      </c>
      <c r="I226" s="152"/>
      <c r="L226" s="149"/>
      <c r="M226" s="153"/>
      <c r="T226" s="154"/>
      <c r="AT226" s="150" t="s">
        <v>128</v>
      </c>
      <c r="AU226" s="150" t="s">
        <v>81</v>
      </c>
      <c r="AV226" s="12" t="s">
        <v>79</v>
      </c>
      <c r="AW226" s="12" t="s">
        <v>33</v>
      </c>
      <c r="AX226" s="12" t="s">
        <v>71</v>
      </c>
      <c r="AY226" s="150" t="s">
        <v>112</v>
      </c>
    </row>
    <row r="227" spans="2:65" s="13" customFormat="1" ht="10.199999999999999">
      <c r="B227" s="155"/>
      <c r="D227" s="142" t="s">
        <v>128</v>
      </c>
      <c r="E227" s="156" t="s">
        <v>3</v>
      </c>
      <c r="F227" s="157" t="s">
        <v>280</v>
      </c>
      <c r="H227" s="158">
        <v>5.141</v>
      </c>
      <c r="I227" s="159"/>
      <c r="L227" s="155"/>
      <c r="M227" s="160"/>
      <c r="T227" s="161"/>
      <c r="AT227" s="156" t="s">
        <v>128</v>
      </c>
      <c r="AU227" s="156" t="s">
        <v>81</v>
      </c>
      <c r="AV227" s="13" t="s">
        <v>81</v>
      </c>
      <c r="AW227" s="13" t="s">
        <v>33</v>
      </c>
      <c r="AX227" s="13" t="s">
        <v>71</v>
      </c>
      <c r="AY227" s="156" t="s">
        <v>112</v>
      </c>
    </row>
    <row r="228" spans="2:65" s="12" customFormat="1" ht="10.199999999999999">
      <c r="B228" s="149"/>
      <c r="D228" s="142" t="s">
        <v>128</v>
      </c>
      <c r="E228" s="150" t="s">
        <v>3</v>
      </c>
      <c r="F228" s="151" t="s">
        <v>281</v>
      </c>
      <c r="H228" s="150" t="s">
        <v>3</v>
      </c>
      <c r="I228" s="152"/>
      <c r="L228" s="149"/>
      <c r="M228" s="153"/>
      <c r="T228" s="154"/>
      <c r="AT228" s="150" t="s">
        <v>128</v>
      </c>
      <c r="AU228" s="150" t="s">
        <v>81</v>
      </c>
      <c r="AV228" s="12" t="s">
        <v>79</v>
      </c>
      <c r="AW228" s="12" t="s">
        <v>33</v>
      </c>
      <c r="AX228" s="12" t="s">
        <v>71</v>
      </c>
      <c r="AY228" s="150" t="s">
        <v>112</v>
      </c>
    </row>
    <row r="229" spans="2:65" s="13" customFormat="1" ht="10.199999999999999">
      <c r="B229" s="155"/>
      <c r="D229" s="142" t="s">
        <v>128</v>
      </c>
      <c r="E229" s="156" t="s">
        <v>3</v>
      </c>
      <c r="F229" s="157" t="s">
        <v>282</v>
      </c>
      <c r="H229" s="158">
        <v>12.247</v>
      </c>
      <c r="I229" s="159"/>
      <c r="L229" s="155"/>
      <c r="M229" s="160"/>
      <c r="T229" s="161"/>
      <c r="AT229" s="156" t="s">
        <v>128</v>
      </c>
      <c r="AU229" s="156" t="s">
        <v>81</v>
      </c>
      <c r="AV229" s="13" t="s">
        <v>81</v>
      </c>
      <c r="AW229" s="13" t="s">
        <v>33</v>
      </c>
      <c r="AX229" s="13" t="s">
        <v>71</v>
      </c>
      <c r="AY229" s="156" t="s">
        <v>112</v>
      </c>
    </row>
    <row r="230" spans="2:65" s="12" customFormat="1" ht="10.199999999999999">
      <c r="B230" s="149"/>
      <c r="D230" s="142" t="s">
        <v>128</v>
      </c>
      <c r="E230" s="150" t="s">
        <v>3</v>
      </c>
      <c r="F230" s="151" t="s">
        <v>283</v>
      </c>
      <c r="H230" s="150" t="s">
        <v>3</v>
      </c>
      <c r="I230" s="152"/>
      <c r="L230" s="149"/>
      <c r="M230" s="153"/>
      <c r="T230" s="154"/>
      <c r="AT230" s="150" t="s">
        <v>128</v>
      </c>
      <c r="AU230" s="150" t="s">
        <v>81</v>
      </c>
      <c r="AV230" s="12" t="s">
        <v>79</v>
      </c>
      <c r="AW230" s="12" t="s">
        <v>33</v>
      </c>
      <c r="AX230" s="12" t="s">
        <v>71</v>
      </c>
      <c r="AY230" s="150" t="s">
        <v>112</v>
      </c>
    </row>
    <row r="231" spans="2:65" s="13" customFormat="1" ht="10.199999999999999">
      <c r="B231" s="155"/>
      <c r="D231" s="142" t="s">
        <v>128</v>
      </c>
      <c r="E231" s="156" t="s">
        <v>3</v>
      </c>
      <c r="F231" s="157" t="s">
        <v>284</v>
      </c>
      <c r="H231" s="158">
        <v>7.15</v>
      </c>
      <c r="I231" s="159"/>
      <c r="L231" s="155"/>
      <c r="M231" s="160"/>
      <c r="T231" s="161"/>
      <c r="AT231" s="156" t="s">
        <v>128</v>
      </c>
      <c r="AU231" s="156" t="s">
        <v>81</v>
      </c>
      <c r="AV231" s="13" t="s">
        <v>81</v>
      </c>
      <c r="AW231" s="13" t="s">
        <v>33</v>
      </c>
      <c r="AX231" s="13" t="s">
        <v>71</v>
      </c>
      <c r="AY231" s="156" t="s">
        <v>112</v>
      </c>
    </row>
    <row r="232" spans="2:65" s="15" customFormat="1" ht="10.199999999999999">
      <c r="B232" s="169"/>
      <c r="D232" s="142" t="s">
        <v>128</v>
      </c>
      <c r="E232" s="170" t="s">
        <v>3</v>
      </c>
      <c r="F232" s="171" t="s">
        <v>144</v>
      </c>
      <c r="H232" s="172">
        <v>24.537999999999997</v>
      </c>
      <c r="I232" s="173"/>
      <c r="L232" s="169"/>
      <c r="M232" s="174"/>
      <c r="T232" s="175"/>
      <c r="AT232" s="170" t="s">
        <v>128</v>
      </c>
      <c r="AU232" s="170" t="s">
        <v>81</v>
      </c>
      <c r="AV232" s="15" t="s">
        <v>145</v>
      </c>
      <c r="AW232" s="15" t="s">
        <v>33</v>
      </c>
      <c r="AX232" s="15" t="s">
        <v>79</v>
      </c>
      <c r="AY232" s="170" t="s">
        <v>112</v>
      </c>
    </row>
    <row r="233" spans="2:65" s="1" customFormat="1" ht="16.5" customHeight="1">
      <c r="B233" s="128"/>
      <c r="C233" s="176" t="s">
        <v>285</v>
      </c>
      <c r="D233" s="176" t="s">
        <v>164</v>
      </c>
      <c r="E233" s="177" t="s">
        <v>286</v>
      </c>
      <c r="F233" s="178" t="s">
        <v>287</v>
      </c>
      <c r="G233" s="179" t="s">
        <v>182</v>
      </c>
      <c r="H233" s="180">
        <v>25.423999999999999</v>
      </c>
      <c r="I233" s="181"/>
      <c r="J233" s="182">
        <f>ROUND(I233*H233,2)</f>
        <v>0</v>
      </c>
      <c r="K233" s="178" t="s">
        <v>3</v>
      </c>
      <c r="L233" s="183"/>
      <c r="M233" s="184" t="s">
        <v>3</v>
      </c>
      <c r="N233" s="185" t="s">
        <v>42</v>
      </c>
      <c r="P233" s="138">
        <f>O233*H233</f>
        <v>0</v>
      </c>
      <c r="Q233" s="138">
        <v>1.8699999999999999E-3</v>
      </c>
      <c r="R233" s="138">
        <f>Q233*H233</f>
        <v>4.7542879999999996E-2</v>
      </c>
      <c r="S233" s="138">
        <v>0</v>
      </c>
      <c r="T233" s="139">
        <f>S233*H233</f>
        <v>0</v>
      </c>
      <c r="AR233" s="140" t="s">
        <v>167</v>
      </c>
      <c r="AT233" s="140" t="s">
        <v>164</v>
      </c>
      <c r="AU233" s="140" t="s">
        <v>81</v>
      </c>
      <c r="AY233" s="18" t="s">
        <v>112</v>
      </c>
      <c r="BE233" s="141">
        <f>IF(N233="základní",J233,0)</f>
        <v>0</v>
      </c>
      <c r="BF233" s="141">
        <f>IF(N233="snížená",J233,0)</f>
        <v>0</v>
      </c>
      <c r="BG233" s="141">
        <f>IF(N233="zákl. přenesená",J233,0)</f>
        <v>0</v>
      </c>
      <c r="BH233" s="141">
        <f>IF(N233="sníž. přenesená",J233,0)</f>
        <v>0</v>
      </c>
      <c r="BI233" s="141">
        <f>IF(N233="nulová",J233,0)</f>
        <v>0</v>
      </c>
      <c r="BJ233" s="18" t="s">
        <v>79</v>
      </c>
      <c r="BK233" s="141">
        <f>ROUND(I233*H233,2)</f>
        <v>0</v>
      </c>
      <c r="BL233" s="18" t="s">
        <v>120</v>
      </c>
      <c r="BM233" s="140" t="s">
        <v>288</v>
      </c>
    </row>
    <row r="234" spans="2:65" s="1" customFormat="1" ht="10.199999999999999">
      <c r="B234" s="33"/>
      <c r="D234" s="142" t="s">
        <v>122</v>
      </c>
      <c r="F234" s="143" t="s">
        <v>289</v>
      </c>
      <c r="I234" s="144"/>
      <c r="L234" s="33"/>
      <c r="M234" s="145"/>
      <c r="T234" s="54"/>
      <c r="AT234" s="18" t="s">
        <v>122</v>
      </c>
      <c r="AU234" s="18" t="s">
        <v>81</v>
      </c>
    </row>
    <row r="235" spans="2:65" s="12" customFormat="1" ht="10.199999999999999">
      <c r="B235" s="149"/>
      <c r="D235" s="142" t="s">
        <v>128</v>
      </c>
      <c r="E235" s="150" t="s">
        <v>3</v>
      </c>
      <c r="F235" s="151" t="s">
        <v>269</v>
      </c>
      <c r="H235" s="150" t="s">
        <v>3</v>
      </c>
      <c r="I235" s="152"/>
      <c r="L235" s="149"/>
      <c r="M235" s="153"/>
      <c r="T235" s="154"/>
      <c r="AT235" s="150" t="s">
        <v>128</v>
      </c>
      <c r="AU235" s="150" t="s">
        <v>81</v>
      </c>
      <c r="AV235" s="12" t="s">
        <v>79</v>
      </c>
      <c r="AW235" s="12" t="s">
        <v>33</v>
      </c>
      <c r="AX235" s="12" t="s">
        <v>71</v>
      </c>
      <c r="AY235" s="150" t="s">
        <v>112</v>
      </c>
    </row>
    <row r="236" spans="2:65" s="12" customFormat="1" ht="10.199999999999999">
      <c r="B236" s="149"/>
      <c r="D236" s="142" t="s">
        <v>128</v>
      </c>
      <c r="E236" s="150" t="s">
        <v>3</v>
      </c>
      <c r="F236" s="151" t="s">
        <v>290</v>
      </c>
      <c r="H236" s="150" t="s">
        <v>3</v>
      </c>
      <c r="I236" s="152"/>
      <c r="L236" s="149"/>
      <c r="M236" s="153"/>
      <c r="T236" s="154"/>
      <c r="AT236" s="150" t="s">
        <v>128</v>
      </c>
      <c r="AU236" s="150" t="s">
        <v>81</v>
      </c>
      <c r="AV236" s="12" t="s">
        <v>79</v>
      </c>
      <c r="AW236" s="12" t="s">
        <v>33</v>
      </c>
      <c r="AX236" s="12" t="s">
        <v>71</v>
      </c>
      <c r="AY236" s="150" t="s">
        <v>112</v>
      </c>
    </row>
    <row r="237" spans="2:65" s="13" customFormat="1" ht="10.199999999999999">
      <c r="B237" s="155"/>
      <c r="D237" s="142" t="s">
        <v>128</v>
      </c>
      <c r="E237" s="156" t="s">
        <v>3</v>
      </c>
      <c r="F237" s="157" t="s">
        <v>291</v>
      </c>
      <c r="H237" s="158">
        <v>18.274000000000001</v>
      </c>
      <c r="I237" s="159"/>
      <c r="L237" s="155"/>
      <c r="M237" s="160"/>
      <c r="T237" s="161"/>
      <c r="AT237" s="156" t="s">
        <v>128</v>
      </c>
      <c r="AU237" s="156" t="s">
        <v>81</v>
      </c>
      <c r="AV237" s="13" t="s">
        <v>81</v>
      </c>
      <c r="AW237" s="13" t="s">
        <v>33</v>
      </c>
      <c r="AX237" s="13" t="s">
        <v>71</v>
      </c>
      <c r="AY237" s="156" t="s">
        <v>112</v>
      </c>
    </row>
    <row r="238" spans="2:65" s="12" customFormat="1" ht="10.199999999999999">
      <c r="B238" s="149"/>
      <c r="D238" s="142" t="s">
        <v>128</v>
      </c>
      <c r="E238" s="150" t="s">
        <v>3</v>
      </c>
      <c r="F238" s="151" t="s">
        <v>292</v>
      </c>
      <c r="H238" s="150" t="s">
        <v>3</v>
      </c>
      <c r="I238" s="152"/>
      <c r="L238" s="149"/>
      <c r="M238" s="153"/>
      <c r="T238" s="154"/>
      <c r="AT238" s="150" t="s">
        <v>128</v>
      </c>
      <c r="AU238" s="150" t="s">
        <v>81</v>
      </c>
      <c r="AV238" s="12" t="s">
        <v>79</v>
      </c>
      <c r="AW238" s="12" t="s">
        <v>33</v>
      </c>
      <c r="AX238" s="12" t="s">
        <v>71</v>
      </c>
      <c r="AY238" s="150" t="s">
        <v>112</v>
      </c>
    </row>
    <row r="239" spans="2:65" s="13" customFormat="1" ht="10.199999999999999">
      <c r="B239" s="155"/>
      <c r="D239" s="142" t="s">
        <v>128</v>
      </c>
      <c r="E239" s="156" t="s">
        <v>3</v>
      </c>
      <c r="F239" s="157" t="s">
        <v>284</v>
      </c>
      <c r="H239" s="158">
        <v>7.15</v>
      </c>
      <c r="I239" s="159"/>
      <c r="L239" s="155"/>
      <c r="M239" s="160"/>
      <c r="T239" s="161"/>
      <c r="AT239" s="156" t="s">
        <v>128</v>
      </c>
      <c r="AU239" s="156" t="s">
        <v>81</v>
      </c>
      <c r="AV239" s="13" t="s">
        <v>81</v>
      </c>
      <c r="AW239" s="13" t="s">
        <v>33</v>
      </c>
      <c r="AX239" s="13" t="s">
        <v>71</v>
      </c>
      <c r="AY239" s="156" t="s">
        <v>112</v>
      </c>
    </row>
    <row r="240" spans="2:65" s="15" customFormat="1" ht="10.199999999999999">
      <c r="B240" s="169"/>
      <c r="D240" s="142" t="s">
        <v>128</v>
      </c>
      <c r="E240" s="170" t="s">
        <v>3</v>
      </c>
      <c r="F240" s="171" t="s">
        <v>144</v>
      </c>
      <c r="H240" s="172">
        <v>25.423999999999999</v>
      </c>
      <c r="I240" s="173"/>
      <c r="L240" s="169"/>
      <c r="M240" s="174"/>
      <c r="T240" s="175"/>
      <c r="AT240" s="170" t="s">
        <v>128</v>
      </c>
      <c r="AU240" s="170" t="s">
        <v>81</v>
      </c>
      <c r="AV240" s="15" t="s">
        <v>145</v>
      </c>
      <c r="AW240" s="15" t="s">
        <v>33</v>
      </c>
      <c r="AX240" s="15" t="s">
        <v>79</v>
      </c>
      <c r="AY240" s="170" t="s">
        <v>112</v>
      </c>
    </row>
    <row r="241" spans="2:65" s="1" customFormat="1" ht="21.75" customHeight="1">
      <c r="B241" s="128"/>
      <c r="C241" s="129" t="s">
        <v>293</v>
      </c>
      <c r="D241" s="129" t="s">
        <v>115</v>
      </c>
      <c r="E241" s="130" t="s">
        <v>294</v>
      </c>
      <c r="F241" s="131" t="s">
        <v>295</v>
      </c>
      <c r="G241" s="132" t="s">
        <v>296</v>
      </c>
      <c r="H241" s="133">
        <v>1</v>
      </c>
      <c r="I241" s="134"/>
      <c r="J241" s="135">
        <f>ROUND(I241*H241,2)</f>
        <v>0</v>
      </c>
      <c r="K241" s="131" t="s">
        <v>3</v>
      </c>
      <c r="L241" s="33"/>
      <c r="M241" s="136" t="s">
        <v>3</v>
      </c>
      <c r="N241" s="137" t="s">
        <v>42</v>
      </c>
      <c r="P241" s="138">
        <f>O241*H241</f>
        <v>0</v>
      </c>
      <c r="Q241" s="138">
        <v>0</v>
      </c>
      <c r="R241" s="138">
        <f>Q241*H241</f>
        <v>0</v>
      </c>
      <c r="S241" s="138">
        <v>0</v>
      </c>
      <c r="T241" s="139">
        <f>S241*H241</f>
        <v>0</v>
      </c>
      <c r="AR241" s="140" t="s">
        <v>120</v>
      </c>
      <c r="AT241" s="140" t="s">
        <v>115</v>
      </c>
      <c r="AU241" s="140" t="s">
        <v>81</v>
      </c>
      <c r="AY241" s="18" t="s">
        <v>112</v>
      </c>
      <c r="BE241" s="141">
        <f>IF(N241="základní",J241,0)</f>
        <v>0</v>
      </c>
      <c r="BF241" s="141">
        <f>IF(N241="snížená",J241,0)</f>
        <v>0</v>
      </c>
      <c r="BG241" s="141">
        <f>IF(N241="zákl. přenesená",J241,0)</f>
        <v>0</v>
      </c>
      <c r="BH241" s="141">
        <f>IF(N241="sníž. přenesená",J241,0)</f>
        <v>0</v>
      </c>
      <c r="BI241" s="141">
        <f>IF(N241="nulová",J241,0)</f>
        <v>0</v>
      </c>
      <c r="BJ241" s="18" t="s">
        <v>79</v>
      </c>
      <c r="BK241" s="141">
        <f>ROUND(I241*H241,2)</f>
        <v>0</v>
      </c>
      <c r="BL241" s="18" t="s">
        <v>120</v>
      </c>
      <c r="BM241" s="140" t="s">
        <v>297</v>
      </c>
    </row>
    <row r="242" spans="2:65" s="1" customFormat="1" ht="10.199999999999999">
      <c r="B242" s="33"/>
      <c r="D242" s="142" t="s">
        <v>122</v>
      </c>
      <c r="F242" s="143" t="s">
        <v>298</v>
      </c>
      <c r="I242" s="144"/>
      <c r="L242" s="33"/>
      <c r="M242" s="145"/>
      <c r="T242" s="54"/>
      <c r="AT242" s="18" t="s">
        <v>122</v>
      </c>
      <c r="AU242" s="18" t="s">
        <v>81</v>
      </c>
    </row>
    <row r="243" spans="2:65" s="1" customFormat="1" ht="19.2">
      <c r="B243" s="33"/>
      <c r="D243" s="142" t="s">
        <v>126</v>
      </c>
      <c r="F243" s="148" t="s">
        <v>299</v>
      </c>
      <c r="I243" s="144"/>
      <c r="L243" s="33"/>
      <c r="M243" s="145"/>
      <c r="T243" s="54"/>
      <c r="AT243" s="18" t="s">
        <v>126</v>
      </c>
      <c r="AU243" s="18" t="s">
        <v>81</v>
      </c>
    </row>
    <row r="244" spans="2:65" s="12" customFormat="1" ht="10.199999999999999">
      <c r="B244" s="149"/>
      <c r="D244" s="142" t="s">
        <v>128</v>
      </c>
      <c r="E244" s="150" t="s">
        <v>3</v>
      </c>
      <c r="F244" s="151" t="s">
        <v>300</v>
      </c>
      <c r="H244" s="150" t="s">
        <v>3</v>
      </c>
      <c r="I244" s="152"/>
      <c r="L244" s="149"/>
      <c r="M244" s="153"/>
      <c r="T244" s="154"/>
      <c r="AT244" s="150" t="s">
        <v>128</v>
      </c>
      <c r="AU244" s="150" t="s">
        <v>81</v>
      </c>
      <c r="AV244" s="12" t="s">
        <v>79</v>
      </c>
      <c r="AW244" s="12" t="s">
        <v>33</v>
      </c>
      <c r="AX244" s="12" t="s">
        <v>71</v>
      </c>
      <c r="AY244" s="150" t="s">
        <v>112</v>
      </c>
    </row>
    <row r="245" spans="2:65" s="12" customFormat="1" ht="10.199999999999999">
      <c r="B245" s="149"/>
      <c r="D245" s="142" t="s">
        <v>128</v>
      </c>
      <c r="E245" s="150" t="s">
        <v>3</v>
      </c>
      <c r="F245" s="151" t="s">
        <v>301</v>
      </c>
      <c r="H245" s="150" t="s">
        <v>3</v>
      </c>
      <c r="I245" s="152"/>
      <c r="L245" s="149"/>
      <c r="M245" s="153"/>
      <c r="T245" s="154"/>
      <c r="AT245" s="150" t="s">
        <v>128</v>
      </c>
      <c r="AU245" s="150" t="s">
        <v>81</v>
      </c>
      <c r="AV245" s="12" t="s">
        <v>79</v>
      </c>
      <c r="AW245" s="12" t="s">
        <v>33</v>
      </c>
      <c r="AX245" s="12" t="s">
        <v>71</v>
      </c>
      <c r="AY245" s="150" t="s">
        <v>112</v>
      </c>
    </row>
    <row r="246" spans="2:65" s="13" customFormat="1" ht="10.199999999999999">
      <c r="B246" s="155"/>
      <c r="D246" s="142" t="s">
        <v>128</v>
      </c>
      <c r="E246" s="156" t="s">
        <v>3</v>
      </c>
      <c r="F246" s="157" t="s">
        <v>79</v>
      </c>
      <c r="H246" s="158">
        <v>1</v>
      </c>
      <c r="I246" s="159"/>
      <c r="L246" s="155"/>
      <c r="M246" s="160"/>
      <c r="T246" s="161"/>
      <c r="AT246" s="156" t="s">
        <v>128</v>
      </c>
      <c r="AU246" s="156" t="s">
        <v>81</v>
      </c>
      <c r="AV246" s="13" t="s">
        <v>81</v>
      </c>
      <c r="AW246" s="13" t="s">
        <v>33</v>
      </c>
      <c r="AX246" s="13" t="s">
        <v>79</v>
      </c>
      <c r="AY246" s="156" t="s">
        <v>112</v>
      </c>
    </row>
    <row r="247" spans="2:65" s="1" customFormat="1" ht="21.75" customHeight="1">
      <c r="B247" s="128"/>
      <c r="C247" s="129" t="s">
        <v>8</v>
      </c>
      <c r="D247" s="129" t="s">
        <v>115</v>
      </c>
      <c r="E247" s="130" t="s">
        <v>302</v>
      </c>
      <c r="F247" s="131" t="s">
        <v>303</v>
      </c>
      <c r="G247" s="132" t="s">
        <v>296</v>
      </c>
      <c r="H247" s="133">
        <v>2</v>
      </c>
      <c r="I247" s="134"/>
      <c r="J247" s="135">
        <f>ROUND(I247*H247,2)</f>
        <v>0</v>
      </c>
      <c r="K247" s="131" t="s">
        <v>3</v>
      </c>
      <c r="L247" s="33"/>
      <c r="M247" s="136" t="s">
        <v>3</v>
      </c>
      <c r="N247" s="137" t="s">
        <v>42</v>
      </c>
      <c r="P247" s="138">
        <f>O247*H247</f>
        <v>0</v>
      </c>
      <c r="Q247" s="138">
        <v>0</v>
      </c>
      <c r="R247" s="138">
        <f>Q247*H247</f>
        <v>0</v>
      </c>
      <c r="S247" s="138">
        <v>0</v>
      </c>
      <c r="T247" s="139">
        <f>S247*H247</f>
        <v>0</v>
      </c>
      <c r="AR247" s="140" t="s">
        <v>120</v>
      </c>
      <c r="AT247" s="140" t="s">
        <v>115</v>
      </c>
      <c r="AU247" s="140" t="s">
        <v>81</v>
      </c>
      <c r="AY247" s="18" t="s">
        <v>112</v>
      </c>
      <c r="BE247" s="141">
        <f>IF(N247="základní",J247,0)</f>
        <v>0</v>
      </c>
      <c r="BF247" s="141">
        <f>IF(N247="snížená",J247,0)</f>
        <v>0</v>
      </c>
      <c r="BG247" s="141">
        <f>IF(N247="zákl. přenesená",J247,0)</f>
        <v>0</v>
      </c>
      <c r="BH247" s="141">
        <f>IF(N247="sníž. přenesená",J247,0)</f>
        <v>0</v>
      </c>
      <c r="BI247" s="141">
        <f>IF(N247="nulová",J247,0)</f>
        <v>0</v>
      </c>
      <c r="BJ247" s="18" t="s">
        <v>79</v>
      </c>
      <c r="BK247" s="141">
        <f>ROUND(I247*H247,2)</f>
        <v>0</v>
      </c>
      <c r="BL247" s="18" t="s">
        <v>120</v>
      </c>
      <c r="BM247" s="140" t="s">
        <v>304</v>
      </c>
    </row>
    <row r="248" spans="2:65" s="1" customFormat="1" ht="10.199999999999999">
      <c r="B248" s="33"/>
      <c r="D248" s="142" t="s">
        <v>122</v>
      </c>
      <c r="F248" s="143" t="s">
        <v>305</v>
      </c>
      <c r="I248" s="144"/>
      <c r="L248" s="33"/>
      <c r="M248" s="145"/>
      <c r="T248" s="54"/>
      <c r="AT248" s="18" t="s">
        <v>122</v>
      </c>
      <c r="AU248" s="18" t="s">
        <v>81</v>
      </c>
    </row>
    <row r="249" spans="2:65" s="1" customFormat="1" ht="19.2">
      <c r="B249" s="33"/>
      <c r="D249" s="142" t="s">
        <v>126</v>
      </c>
      <c r="F249" s="148" t="s">
        <v>299</v>
      </c>
      <c r="I249" s="144"/>
      <c r="L249" s="33"/>
      <c r="M249" s="145"/>
      <c r="T249" s="54"/>
      <c r="AT249" s="18" t="s">
        <v>126</v>
      </c>
      <c r="AU249" s="18" t="s">
        <v>81</v>
      </c>
    </row>
    <row r="250" spans="2:65" s="12" customFormat="1" ht="10.199999999999999">
      <c r="B250" s="149"/>
      <c r="D250" s="142" t="s">
        <v>128</v>
      </c>
      <c r="E250" s="150" t="s">
        <v>3</v>
      </c>
      <c r="F250" s="151" t="s">
        <v>306</v>
      </c>
      <c r="H250" s="150" t="s">
        <v>3</v>
      </c>
      <c r="I250" s="152"/>
      <c r="L250" s="149"/>
      <c r="M250" s="153"/>
      <c r="T250" s="154"/>
      <c r="AT250" s="150" t="s">
        <v>128</v>
      </c>
      <c r="AU250" s="150" t="s">
        <v>81</v>
      </c>
      <c r="AV250" s="12" t="s">
        <v>79</v>
      </c>
      <c r="AW250" s="12" t="s">
        <v>33</v>
      </c>
      <c r="AX250" s="12" t="s">
        <v>71</v>
      </c>
      <c r="AY250" s="150" t="s">
        <v>112</v>
      </c>
    </row>
    <row r="251" spans="2:65" s="12" customFormat="1" ht="10.199999999999999">
      <c r="B251" s="149"/>
      <c r="D251" s="142" t="s">
        <v>128</v>
      </c>
      <c r="E251" s="150" t="s">
        <v>3</v>
      </c>
      <c r="F251" s="151" t="s">
        <v>307</v>
      </c>
      <c r="H251" s="150" t="s">
        <v>3</v>
      </c>
      <c r="I251" s="152"/>
      <c r="L251" s="149"/>
      <c r="M251" s="153"/>
      <c r="T251" s="154"/>
      <c r="AT251" s="150" t="s">
        <v>128</v>
      </c>
      <c r="AU251" s="150" t="s">
        <v>81</v>
      </c>
      <c r="AV251" s="12" t="s">
        <v>79</v>
      </c>
      <c r="AW251" s="12" t="s">
        <v>33</v>
      </c>
      <c r="AX251" s="12" t="s">
        <v>71</v>
      </c>
      <c r="AY251" s="150" t="s">
        <v>112</v>
      </c>
    </row>
    <row r="252" spans="2:65" s="13" customFormat="1" ht="10.199999999999999">
      <c r="B252" s="155"/>
      <c r="D252" s="142" t="s">
        <v>128</v>
      </c>
      <c r="E252" s="156" t="s">
        <v>3</v>
      </c>
      <c r="F252" s="157" t="s">
        <v>81</v>
      </c>
      <c r="H252" s="158">
        <v>2</v>
      </c>
      <c r="I252" s="159"/>
      <c r="L252" s="155"/>
      <c r="M252" s="160"/>
      <c r="T252" s="161"/>
      <c r="AT252" s="156" t="s">
        <v>128</v>
      </c>
      <c r="AU252" s="156" t="s">
        <v>81</v>
      </c>
      <c r="AV252" s="13" t="s">
        <v>81</v>
      </c>
      <c r="AW252" s="13" t="s">
        <v>33</v>
      </c>
      <c r="AX252" s="13" t="s">
        <v>79</v>
      </c>
      <c r="AY252" s="156" t="s">
        <v>112</v>
      </c>
    </row>
    <row r="253" spans="2:65" s="1" customFormat="1" ht="16.5" customHeight="1">
      <c r="B253" s="128"/>
      <c r="C253" s="129" t="s">
        <v>308</v>
      </c>
      <c r="D253" s="129" t="s">
        <v>115</v>
      </c>
      <c r="E253" s="130" t="s">
        <v>309</v>
      </c>
      <c r="F253" s="131" t="s">
        <v>310</v>
      </c>
      <c r="G253" s="132" t="s">
        <v>173</v>
      </c>
      <c r="H253" s="133">
        <v>0.248</v>
      </c>
      <c r="I253" s="134"/>
      <c r="J253" s="135">
        <f>ROUND(I253*H253,2)</f>
        <v>0</v>
      </c>
      <c r="K253" s="131" t="s">
        <v>119</v>
      </c>
      <c r="L253" s="33"/>
      <c r="M253" s="136" t="s">
        <v>3</v>
      </c>
      <c r="N253" s="137" t="s">
        <v>42</v>
      </c>
      <c r="P253" s="138">
        <f>O253*H253</f>
        <v>0</v>
      </c>
      <c r="Q253" s="138">
        <v>0</v>
      </c>
      <c r="R253" s="138">
        <f>Q253*H253</f>
        <v>0</v>
      </c>
      <c r="S253" s="138">
        <v>0</v>
      </c>
      <c r="T253" s="139">
        <f>S253*H253</f>
        <v>0</v>
      </c>
      <c r="AR253" s="140" t="s">
        <v>120</v>
      </c>
      <c r="AT253" s="140" t="s">
        <v>115</v>
      </c>
      <c r="AU253" s="140" t="s">
        <v>81</v>
      </c>
      <c r="AY253" s="18" t="s">
        <v>112</v>
      </c>
      <c r="BE253" s="141">
        <f>IF(N253="základní",J253,0)</f>
        <v>0</v>
      </c>
      <c r="BF253" s="141">
        <f>IF(N253="snížená",J253,0)</f>
        <v>0</v>
      </c>
      <c r="BG253" s="141">
        <f>IF(N253="zákl. přenesená",J253,0)</f>
        <v>0</v>
      </c>
      <c r="BH253" s="141">
        <f>IF(N253="sníž. přenesená",J253,0)</f>
        <v>0</v>
      </c>
      <c r="BI253" s="141">
        <f>IF(N253="nulová",J253,0)</f>
        <v>0</v>
      </c>
      <c r="BJ253" s="18" t="s">
        <v>79</v>
      </c>
      <c r="BK253" s="141">
        <f>ROUND(I253*H253,2)</f>
        <v>0</v>
      </c>
      <c r="BL253" s="18" t="s">
        <v>120</v>
      </c>
      <c r="BM253" s="140" t="s">
        <v>311</v>
      </c>
    </row>
    <row r="254" spans="2:65" s="1" customFormat="1" ht="19.2">
      <c r="B254" s="33"/>
      <c r="D254" s="142" t="s">
        <v>122</v>
      </c>
      <c r="F254" s="143" t="s">
        <v>312</v>
      </c>
      <c r="I254" s="144"/>
      <c r="L254" s="33"/>
      <c r="M254" s="145"/>
      <c r="T254" s="54"/>
      <c r="AT254" s="18" t="s">
        <v>122</v>
      </c>
      <c r="AU254" s="18" t="s">
        <v>81</v>
      </c>
    </row>
    <row r="255" spans="2:65" s="1" customFormat="1" ht="10.199999999999999">
      <c r="B255" s="33"/>
      <c r="D255" s="146" t="s">
        <v>124</v>
      </c>
      <c r="F255" s="147" t="s">
        <v>313</v>
      </c>
      <c r="I255" s="144"/>
      <c r="L255" s="33"/>
      <c r="M255" s="145"/>
      <c r="T255" s="54"/>
      <c r="AT255" s="18" t="s">
        <v>124</v>
      </c>
      <c r="AU255" s="18" t="s">
        <v>81</v>
      </c>
    </row>
    <row r="256" spans="2:65" s="11" customFormat="1" ht="22.8" customHeight="1">
      <c r="B256" s="116"/>
      <c r="D256" s="117" t="s">
        <v>70</v>
      </c>
      <c r="E256" s="126" t="s">
        <v>314</v>
      </c>
      <c r="F256" s="126" t="s">
        <v>315</v>
      </c>
      <c r="I256" s="119"/>
      <c r="J256" s="127">
        <f>BK256</f>
        <v>0</v>
      </c>
      <c r="L256" s="116"/>
      <c r="M256" s="121"/>
      <c r="P256" s="122">
        <f>SUM(P257:P294)</f>
        <v>0</v>
      </c>
      <c r="R256" s="122">
        <f>SUM(R257:R294)</f>
        <v>3.25004E-3</v>
      </c>
      <c r="T256" s="123">
        <f>SUM(T257:T294)</f>
        <v>0</v>
      </c>
      <c r="AR256" s="117" t="s">
        <v>81</v>
      </c>
      <c r="AT256" s="124" t="s">
        <v>70</v>
      </c>
      <c r="AU256" s="124" t="s">
        <v>79</v>
      </c>
      <c r="AY256" s="117" t="s">
        <v>112</v>
      </c>
      <c r="BK256" s="125">
        <f>SUM(BK257:BK294)</f>
        <v>0</v>
      </c>
    </row>
    <row r="257" spans="2:65" s="1" customFormat="1" ht="16.5" customHeight="1">
      <c r="B257" s="128"/>
      <c r="C257" s="129" t="s">
        <v>316</v>
      </c>
      <c r="D257" s="129" t="s">
        <v>115</v>
      </c>
      <c r="E257" s="130" t="s">
        <v>317</v>
      </c>
      <c r="F257" s="131" t="s">
        <v>318</v>
      </c>
      <c r="G257" s="132" t="s">
        <v>118</v>
      </c>
      <c r="H257" s="133">
        <v>12.012</v>
      </c>
      <c r="I257" s="134"/>
      <c r="J257" s="135">
        <f>ROUND(I257*H257,2)</f>
        <v>0</v>
      </c>
      <c r="K257" s="131" t="s">
        <v>119</v>
      </c>
      <c r="L257" s="33"/>
      <c r="M257" s="136" t="s">
        <v>3</v>
      </c>
      <c r="N257" s="137" t="s">
        <v>42</v>
      </c>
      <c r="P257" s="138">
        <f>O257*H257</f>
        <v>0</v>
      </c>
      <c r="Q257" s="138">
        <v>1.7000000000000001E-4</v>
      </c>
      <c r="R257" s="138">
        <f>Q257*H257</f>
        <v>2.0420400000000002E-3</v>
      </c>
      <c r="S257" s="138">
        <v>0</v>
      </c>
      <c r="T257" s="139">
        <f>S257*H257</f>
        <v>0</v>
      </c>
      <c r="AR257" s="140" t="s">
        <v>120</v>
      </c>
      <c r="AT257" s="140" t="s">
        <v>115</v>
      </c>
      <c r="AU257" s="140" t="s">
        <v>81</v>
      </c>
      <c r="AY257" s="18" t="s">
        <v>112</v>
      </c>
      <c r="BE257" s="141">
        <f>IF(N257="základní",J257,0)</f>
        <v>0</v>
      </c>
      <c r="BF257" s="141">
        <f>IF(N257="snížená",J257,0)</f>
        <v>0</v>
      </c>
      <c r="BG257" s="141">
        <f>IF(N257="zákl. přenesená",J257,0)</f>
        <v>0</v>
      </c>
      <c r="BH257" s="141">
        <f>IF(N257="sníž. přenesená",J257,0)</f>
        <v>0</v>
      </c>
      <c r="BI257" s="141">
        <f>IF(N257="nulová",J257,0)</f>
        <v>0</v>
      </c>
      <c r="BJ257" s="18" t="s">
        <v>79</v>
      </c>
      <c r="BK257" s="141">
        <f>ROUND(I257*H257,2)</f>
        <v>0</v>
      </c>
      <c r="BL257" s="18" t="s">
        <v>120</v>
      </c>
      <c r="BM257" s="140" t="s">
        <v>319</v>
      </c>
    </row>
    <row r="258" spans="2:65" s="1" customFormat="1" ht="10.199999999999999">
      <c r="B258" s="33"/>
      <c r="D258" s="142" t="s">
        <v>122</v>
      </c>
      <c r="F258" s="143" t="s">
        <v>320</v>
      </c>
      <c r="I258" s="144"/>
      <c r="L258" s="33"/>
      <c r="M258" s="145"/>
      <c r="T258" s="54"/>
      <c r="AT258" s="18" t="s">
        <v>122</v>
      </c>
      <c r="AU258" s="18" t="s">
        <v>81</v>
      </c>
    </row>
    <row r="259" spans="2:65" s="1" customFormat="1" ht="10.199999999999999">
      <c r="B259" s="33"/>
      <c r="D259" s="146" t="s">
        <v>124</v>
      </c>
      <c r="F259" s="147" t="s">
        <v>321</v>
      </c>
      <c r="I259" s="144"/>
      <c r="L259" s="33"/>
      <c r="M259" s="145"/>
      <c r="T259" s="54"/>
      <c r="AT259" s="18" t="s">
        <v>124</v>
      </c>
      <c r="AU259" s="18" t="s">
        <v>81</v>
      </c>
    </row>
    <row r="260" spans="2:65" s="1" customFormat="1" ht="19.2">
      <c r="B260" s="33"/>
      <c r="D260" s="142" t="s">
        <v>126</v>
      </c>
      <c r="F260" s="148" t="s">
        <v>239</v>
      </c>
      <c r="I260" s="144"/>
      <c r="L260" s="33"/>
      <c r="M260" s="145"/>
      <c r="T260" s="54"/>
      <c r="AT260" s="18" t="s">
        <v>126</v>
      </c>
      <c r="AU260" s="18" t="s">
        <v>81</v>
      </c>
    </row>
    <row r="261" spans="2:65" s="12" customFormat="1" ht="10.199999999999999">
      <c r="B261" s="149"/>
      <c r="D261" s="142" t="s">
        <v>128</v>
      </c>
      <c r="E261" s="150" t="s">
        <v>3</v>
      </c>
      <c r="F261" s="151" t="s">
        <v>322</v>
      </c>
      <c r="H261" s="150" t="s">
        <v>3</v>
      </c>
      <c r="I261" s="152"/>
      <c r="L261" s="149"/>
      <c r="M261" s="153"/>
      <c r="T261" s="154"/>
      <c r="AT261" s="150" t="s">
        <v>128</v>
      </c>
      <c r="AU261" s="150" t="s">
        <v>81</v>
      </c>
      <c r="AV261" s="12" t="s">
        <v>79</v>
      </c>
      <c r="AW261" s="12" t="s">
        <v>33</v>
      </c>
      <c r="AX261" s="12" t="s">
        <v>71</v>
      </c>
      <c r="AY261" s="150" t="s">
        <v>112</v>
      </c>
    </row>
    <row r="262" spans="2:65" s="12" customFormat="1" ht="10.199999999999999">
      <c r="B262" s="149"/>
      <c r="D262" s="142" t="s">
        <v>128</v>
      </c>
      <c r="E262" s="150" t="s">
        <v>3</v>
      </c>
      <c r="F262" s="151" t="s">
        <v>279</v>
      </c>
      <c r="H262" s="150" t="s">
        <v>3</v>
      </c>
      <c r="I262" s="152"/>
      <c r="L262" s="149"/>
      <c r="M262" s="153"/>
      <c r="T262" s="154"/>
      <c r="AT262" s="150" t="s">
        <v>128</v>
      </c>
      <c r="AU262" s="150" t="s">
        <v>81</v>
      </c>
      <c r="AV262" s="12" t="s">
        <v>79</v>
      </c>
      <c r="AW262" s="12" t="s">
        <v>33</v>
      </c>
      <c r="AX262" s="12" t="s">
        <v>71</v>
      </c>
      <c r="AY262" s="150" t="s">
        <v>112</v>
      </c>
    </row>
    <row r="263" spans="2:65" s="13" customFormat="1" ht="10.199999999999999">
      <c r="B263" s="155"/>
      <c r="D263" s="142" t="s">
        <v>128</v>
      </c>
      <c r="E263" s="156" t="s">
        <v>3</v>
      </c>
      <c r="F263" s="157" t="s">
        <v>323</v>
      </c>
      <c r="H263" s="158">
        <v>1.333</v>
      </c>
      <c r="I263" s="159"/>
      <c r="L263" s="155"/>
      <c r="M263" s="160"/>
      <c r="T263" s="161"/>
      <c r="AT263" s="156" t="s">
        <v>128</v>
      </c>
      <c r="AU263" s="156" t="s">
        <v>81</v>
      </c>
      <c r="AV263" s="13" t="s">
        <v>81</v>
      </c>
      <c r="AW263" s="13" t="s">
        <v>33</v>
      </c>
      <c r="AX263" s="13" t="s">
        <v>71</v>
      </c>
      <c r="AY263" s="156" t="s">
        <v>112</v>
      </c>
    </row>
    <row r="264" spans="2:65" s="12" customFormat="1" ht="10.199999999999999">
      <c r="B264" s="149"/>
      <c r="D264" s="142" t="s">
        <v>128</v>
      </c>
      <c r="E264" s="150" t="s">
        <v>3</v>
      </c>
      <c r="F264" s="151" t="s">
        <v>281</v>
      </c>
      <c r="H264" s="150" t="s">
        <v>3</v>
      </c>
      <c r="I264" s="152"/>
      <c r="L264" s="149"/>
      <c r="M264" s="153"/>
      <c r="T264" s="154"/>
      <c r="AT264" s="150" t="s">
        <v>128</v>
      </c>
      <c r="AU264" s="150" t="s">
        <v>81</v>
      </c>
      <c r="AV264" s="12" t="s">
        <v>79</v>
      </c>
      <c r="AW264" s="12" t="s">
        <v>33</v>
      </c>
      <c r="AX264" s="12" t="s">
        <v>71</v>
      </c>
      <c r="AY264" s="150" t="s">
        <v>112</v>
      </c>
    </row>
    <row r="265" spans="2:65" s="13" customFormat="1" ht="10.199999999999999">
      <c r="B265" s="155"/>
      <c r="D265" s="142" t="s">
        <v>128</v>
      </c>
      <c r="E265" s="156" t="s">
        <v>3</v>
      </c>
      <c r="F265" s="157" t="s">
        <v>324</v>
      </c>
      <c r="H265" s="158">
        <v>3.1749999999999998</v>
      </c>
      <c r="I265" s="159"/>
      <c r="L265" s="155"/>
      <c r="M265" s="160"/>
      <c r="T265" s="161"/>
      <c r="AT265" s="156" t="s">
        <v>128</v>
      </c>
      <c r="AU265" s="156" t="s">
        <v>81</v>
      </c>
      <c r="AV265" s="13" t="s">
        <v>81</v>
      </c>
      <c r="AW265" s="13" t="s">
        <v>33</v>
      </c>
      <c r="AX265" s="13" t="s">
        <v>71</v>
      </c>
      <c r="AY265" s="156" t="s">
        <v>112</v>
      </c>
    </row>
    <row r="266" spans="2:65" s="12" customFormat="1" ht="10.199999999999999">
      <c r="B266" s="149"/>
      <c r="D266" s="142" t="s">
        <v>128</v>
      </c>
      <c r="E266" s="150" t="s">
        <v>3</v>
      </c>
      <c r="F266" s="151" t="s">
        <v>283</v>
      </c>
      <c r="H266" s="150" t="s">
        <v>3</v>
      </c>
      <c r="I266" s="152"/>
      <c r="L266" s="149"/>
      <c r="M266" s="153"/>
      <c r="T266" s="154"/>
      <c r="AT266" s="150" t="s">
        <v>128</v>
      </c>
      <c r="AU266" s="150" t="s">
        <v>81</v>
      </c>
      <c r="AV266" s="12" t="s">
        <v>79</v>
      </c>
      <c r="AW266" s="12" t="s">
        <v>33</v>
      </c>
      <c r="AX266" s="12" t="s">
        <v>71</v>
      </c>
      <c r="AY266" s="150" t="s">
        <v>112</v>
      </c>
    </row>
    <row r="267" spans="2:65" s="13" customFormat="1" ht="10.199999999999999">
      <c r="B267" s="155"/>
      <c r="D267" s="142" t="s">
        <v>128</v>
      </c>
      <c r="E267" s="156" t="s">
        <v>3</v>
      </c>
      <c r="F267" s="157" t="s">
        <v>325</v>
      </c>
      <c r="H267" s="158">
        <v>1.8540000000000001</v>
      </c>
      <c r="I267" s="159"/>
      <c r="L267" s="155"/>
      <c r="M267" s="160"/>
      <c r="T267" s="161"/>
      <c r="AT267" s="156" t="s">
        <v>128</v>
      </c>
      <c r="AU267" s="156" t="s">
        <v>81</v>
      </c>
      <c r="AV267" s="13" t="s">
        <v>81</v>
      </c>
      <c r="AW267" s="13" t="s">
        <v>33</v>
      </c>
      <c r="AX267" s="13" t="s">
        <v>71</v>
      </c>
      <c r="AY267" s="156" t="s">
        <v>112</v>
      </c>
    </row>
    <row r="268" spans="2:65" s="12" customFormat="1" ht="10.199999999999999">
      <c r="B268" s="149"/>
      <c r="D268" s="142" t="s">
        <v>128</v>
      </c>
      <c r="E268" s="150" t="s">
        <v>3</v>
      </c>
      <c r="F268" s="151" t="s">
        <v>290</v>
      </c>
      <c r="H268" s="150" t="s">
        <v>3</v>
      </c>
      <c r="I268" s="152"/>
      <c r="L268" s="149"/>
      <c r="M268" s="153"/>
      <c r="T268" s="154"/>
      <c r="AT268" s="150" t="s">
        <v>128</v>
      </c>
      <c r="AU268" s="150" t="s">
        <v>81</v>
      </c>
      <c r="AV268" s="12" t="s">
        <v>79</v>
      </c>
      <c r="AW268" s="12" t="s">
        <v>33</v>
      </c>
      <c r="AX268" s="12" t="s">
        <v>71</v>
      </c>
      <c r="AY268" s="150" t="s">
        <v>112</v>
      </c>
    </row>
    <row r="269" spans="2:65" s="13" customFormat="1" ht="10.199999999999999">
      <c r="B269" s="155"/>
      <c r="D269" s="142" t="s">
        <v>128</v>
      </c>
      <c r="E269" s="156" t="s">
        <v>3</v>
      </c>
      <c r="F269" s="157" t="s">
        <v>326</v>
      </c>
      <c r="H269" s="158">
        <v>4.0609999999999999</v>
      </c>
      <c r="I269" s="159"/>
      <c r="L269" s="155"/>
      <c r="M269" s="160"/>
      <c r="T269" s="161"/>
      <c r="AT269" s="156" t="s">
        <v>128</v>
      </c>
      <c r="AU269" s="156" t="s">
        <v>81</v>
      </c>
      <c r="AV269" s="13" t="s">
        <v>81</v>
      </c>
      <c r="AW269" s="13" t="s">
        <v>33</v>
      </c>
      <c r="AX269" s="13" t="s">
        <v>71</v>
      </c>
      <c r="AY269" s="156" t="s">
        <v>112</v>
      </c>
    </row>
    <row r="270" spans="2:65" s="12" customFormat="1" ht="10.199999999999999">
      <c r="B270" s="149"/>
      <c r="D270" s="142" t="s">
        <v>128</v>
      </c>
      <c r="E270" s="150" t="s">
        <v>3</v>
      </c>
      <c r="F270" s="151" t="s">
        <v>292</v>
      </c>
      <c r="H270" s="150" t="s">
        <v>3</v>
      </c>
      <c r="I270" s="152"/>
      <c r="L270" s="149"/>
      <c r="M270" s="153"/>
      <c r="T270" s="154"/>
      <c r="AT270" s="150" t="s">
        <v>128</v>
      </c>
      <c r="AU270" s="150" t="s">
        <v>81</v>
      </c>
      <c r="AV270" s="12" t="s">
        <v>79</v>
      </c>
      <c r="AW270" s="12" t="s">
        <v>33</v>
      </c>
      <c r="AX270" s="12" t="s">
        <v>71</v>
      </c>
      <c r="AY270" s="150" t="s">
        <v>112</v>
      </c>
    </row>
    <row r="271" spans="2:65" s="13" customFormat="1" ht="10.199999999999999">
      <c r="B271" s="155"/>
      <c r="D271" s="142" t="s">
        <v>128</v>
      </c>
      <c r="E271" s="156" t="s">
        <v>3</v>
      </c>
      <c r="F271" s="157" t="s">
        <v>327</v>
      </c>
      <c r="H271" s="158">
        <v>1.589</v>
      </c>
      <c r="I271" s="159"/>
      <c r="L271" s="155"/>
      <c r="M271" s="160"/>
      <c r="T271" s="161"/>
      <c r="AT271" s="156" t="s">
        <v>128</v>
      </c>
      <c r="AU271" s="156" t="s">
        <v>81</v>
      </c>
      <c r="AV271" s="13" t="s">
        <v>81</v>
      </c>
      <c r="AW271" s="13" t="s">
        <v>33</v>
      </c>
      <c r="AX271" s="13" t="s">
        <v>71</v>
      </c>
      <c r="AY271" s="156" t="s">
        <v>112</v>
      </c>
    </row>
    <row r="272" spans="2:65" s="15" customFormat="1" ht="10.199999999999999">
      <c r="B272" s="169"/>
      <c r="D272" s="142" t="s">
        <v>128</v>
      </c>
      <c r="E272" s="170" t="s">
        <v>3</v>
      </c>
      <c r="F272" s="171" t="s">
        <v>144</v>
      </c>
      <c r="H272" s="172">
        <v>12.012</v>
      </c>
      <c r="I272" s="173"/>
      <c r="L272" s="169"/>
      <c r="M272" s="174"/>
      <c r="T272" s="175"/>
      <c r="AT272" s="170" t="s">
        <v>128</v>
      </c>
      <c r="AU272" s="170" t="s">
        <v>81</v>
      </c>
      <c r="AV272" s="15" t="s">
        <v>145</v>
      </c>
      <c r="AW272" s="15" t="s">
        <v>33</v>
      </c>
      <c r="AX272" s="15" t="s">
        <v>79</v>
      </c>
      <c r="AY272" s="170" t="s">
        <v>112</v>
      </c>
    </row>
    <row r="273" spans="2:65" s="1" customFormat="1" ht="16.5" customHeight="1">
      <c r="B273" s="128"/>
      <c r="C273" s="129" t="s">
        <v>328</v>
      </c>
      <c r="D273" s="129" t="s">
        <v>115</v>
      </c>
      <c r="E273" s="130" t="s">
        <v>329</v>
      </c>
      <c r="F273" s="131" t="s">
        <v>330</v>
      </c>
      <c r="G273" s="132" t="s">
        <v>118</v>
      </c>
      <c r="H273" s="133">
        <v>4.8319999999999999</v>
      </c>
      <c r="I273" s="134"/>
      <c r="J273" s="135">
        <f>ROUND(I273*H273,2)</f>
        <v>0</v>
      </c>
      <c r="K273" s="131" t="s">
        <v>119</v>
      </c>
      <c r="L273" s="33"/>
      <c r="M273" s="136" t="s">
        <v>3</v>
      </c>
      <c r="N273" s="137" t="s">
        <v>42</v>
      </c>
      <c r="P273" s="138">
        <f>O273*H273</f>
        <v>0</v>
      </c>
      <c r="Q273" s="138">
        <v>2.5000000000000001E-4</v>
      </c>
      <c r="R273" s="138">
        <f>Q273*H273</f>
        <v>1.2080000000000001E-3</v>
      </c>
      <c r="S273" s="138">
        <v>0</v>
      </c>
      <c r="T273" s="139">
        <f>S273*H273</f>
        <v>0</v>
      </c>
      <c r="AR273" s="140" t="s">
        <v>120</v>
      </c>
      <c r="AT273" s="140" t="s">
        <v>115</v>
      </c>
      <c r="AU273" s="140" t="s">
        <v>81</v>
      </c>
      <c r="AY273" s="18" t="s">
        <v>112</v>
      </c>
      <c r="BE273" s="141">
        <f>IF(N273="základní",J273,0)</f>
        <v>0</v>
      </c>
      <c r="BF273" s="141">
        <f>IF(N273="snížená",J273,0)</f>
        <v>0</v>
      </c>
      <c r="BG273" s="141">
        <f>IF(N273="zákl. přenesená",J273,0)</f>
        <v>0</v>
      </c>
      <c r="BH273" s="141">
        <f>IF(N273="sníž. přenesená",J273,0)</f>
        <v>0</v>
      </c>
      <c r="BI273" s="141">
        <f>IF(N273="nulová",J273,0)</f>
        <v>0</v>
      </c>
      <c r="BJ273" s="18" t="s">
        <v>79</v>
      </c>
      <c r="BK273" s="141">
        <f>ROUND(I273*H273,2)</f>
        <v>0</v>
      </c>
      <c r="BL273" s="18" t="s">
        <v>120</v>
      </c>
      <c r="BM273" s="140" t="s">
        <v>331</v>
      </c>
    </row>
    <row r="274" spans="2:65" s="1" customFormat="1" ht="10.199999999999999">
      <c r="B274" s="33"/>
      <c r="D274" s="142" t="s">
        <v>122</v>
      </c>
      <c r="F274" s="143" t="s">
        <v>332</v>
      </c>
      <c r="I274" s="144"/>
      <c r="L274" s="33"/>
      <c r="M274" s="145"/>
      <c r="T274" s="54"/>
      <c r="AT274" s="18" t="s">
        <v>122</v>
      </c>
      <c r="AU274" s="18" t="s">
        <v>81</v>
      </c>
    </row>
    <row r="275" spans="2:65" s="1" customFormat="1" ht="10.199999999999999">
      <c r="B275" s="33"/>
      <c r="D275" s="146" t="s">
        <v>124</v>
      </c>
      <c r="F275" s="147" t="s">
        <v>333</v>
      </c>
      <c r="I275" s="144"/>
      <c r="L275" s="33"/>
      <c r="M275" s="145"/>
      <c r="T275" s="54"/>
      <c r="AT275" s="18" t="s">
        <v>124</v>
      </c>
      <c r="AU275" s="18" t="s">
        <v>81</v>
      </c>
    </row>
    <row r="276" spans="2:65" s="1" customFormat="1" ht="19.2">
      <c r="B276" s="33"/>
      <c r="D276" s="142" t="s">
        <v>126</v>
      </c>
      <c r="F276" s="148" t="s">
        <v>239</v>
      </c>
      <c r="I276" s="144"/>
      <c r="L276" s="33"/>
      <c r="M276" s="145"/>
      <c r="T276" s="54"/>
      <c r="AT276" s="18" t="s">
        <v>126</v>
      </c>
      <c r="AU276" s="18" t="s">
        <v>81</v>
      </c>
    </row>
    <row r="277" spans="2:65" s="12" customFormat="1" ht="10.199999999999999">
      <c r="B277" s="149"/>
      <c r="D277" s="142" t="s">
        <v>128</v>
      </c>
      <c r="E277" s="150" t="s">
        <v>3</v>
      </c>
      <c r="F277" s="151" t="s">
        <v>334</v>
      </c>
      <c r="H277" s="150" t="s">
        <v>3</v>
      </c>
      <c r="I277" s="152"/>
      <c r="L277" s="149"/>
      <c r="M277" s="153"/>
      <c r="T277" s="154"/>
      <c r="AT277" s="150" t="s">
        <v>128</v>
      </c>
      <c r="AU277" s="150" t="s">
        <v>81</v>
      </c>
      <c r="AV277" s="12" t="s">
        <v>79</v>
      </c>
      <c r="AW277" s="12" t="s">
        <v>33</v>
      </c>
      <c r="AX277" s="12" t="s">
        <v>71</v>
      </c>
      <c r="AY277" s="150" t="s">
        <v>112</v>
      </c>
    </row>
    <row r="278" spans="2:65" s="13" customFormat="1" ht="10.199999999999999">
      <c r="B278" s="155"/>
      <c r="D278" s="142" t="s">
        <v>128</v>
      </c>
      <c r="E278" s="156" t="s">
        <v>3</v>
      </c>
      <c r="F278" s="157" t="s">
        <v>335</v>
      </c>
      <c r="H278" s="158">
        <v>4.8319999999999999</v>
      </c>
      <c r="I278" s="159"/>
      <c r="L278" s="155"/>
      <c r="M278" s="160"/>
      <c r="T278" s="161"/>
      <c r="AT278" s="156" t="s">
        <v>128</v>
      </c>
      <c r="AU278" s="156" t="s">
        <v>81</v>
      </c>
      <c r="AV278" s="13" t="s">
        <v>81</v>
      </c>
      <c r="AW278" s="13" t="s">
        <v>33</v>
      </c>
      <c r="AX278" s="13" t="s">
        <v>79</v>
      </c>
      <c r="AY278" s="156" t="s">
        <v>112</v>
      </c>
    </row>
    <row r="279" spans="2:65" s="1" customFormat="1" ht="16.5" customHeight="1">
      <c r="B279" s="128"/>
      <c r="C279" s="129" t="s">
        <v>336</v>
      </c>
      <c r="D279" s="129" t="s">
        <v>115</v>
      </c>
      <c r="E279" s="130" t="s">
        <v>337</v>
      </c>
      <c r="F279" s="131" t="s">
        <v>656</v>
      </c>
      <c r="G279" s="132" t="s">
        <v>118</v>
      </c>
      <c r="H279" s="133">
        <v>0</v>
      </c>
      <c r="I279" s="134"/>
      <c r="J279" s="135">
        <f>ROUND(I279*H279,2)</f>
        <v>0</v>
      </c>
      <c r="K279" s="131" t="s">
        <v>119</v>
      </c>
      <c r="L279" s="33"/>
      <c r="M279" s="136" t="s">
        <v>3</v>
      </c>
      <c r="N279" s="137" t="s">
        <v>42</v>
      </c>
      <c r="P279" s="138">
        <f>O279*H279</f>
        <v>0</v>
      </c>
      <c r="Q279" s="138">
        <v>6.6E-4</v>
      </c>
      <c r="R279" s="138">
        <f>Q279*H279</f>
        <v>0</v>
      </c>
      <c r="S279" s="138">
        <v>0</v>
      </c>
      <c r="T279" s="139">
        <f>S279*H279</f>
        <v>0</v>
      </c>
      <c r="AR279" s="140" t="s">
        <v>120</v>
      </c>
      <c r="AT279" s="140" t="s">
        <v>115</v>
      </c>
      <c r="AU279" s="140" t="s">
        <v>81</v>
      </c>
      <c r="AY279" s="18" t="s">
        <v>112</v>
      </c>
      <c r="BE279" s="141">
        <f>IF(N279="základní",J279,0)</f>
        <v>0</v>
      </c>
      <c r="BF279" s="141">
        <f>IF(N279="snížená",J279,0)</f>
        <v>0</v>
      </c>
      <c r="BG279" s="141">
        <f>IF(N279="zákl. přenesená",J279,0)</f>
        <v>0</v>
      </c>
      <c r="BH279" s="141">
        <f>IF(N279="sníž. přenesená",J279,0)</f>
        <v>0</v>
      </c>
      <c r="BI279" s="141">
        <f>IF(N279="nulová",J279,0)</f>
        <v>0</v>
      </c>
      <c r="BJ279" s="18" t="s">
        <v>79</v>
      </c>
      <c r="BK279" s="141">
        <f>ROUND(I279*H279,2)</f>
        <v>0</v>
      </c>
      <c r="BL279" s="18" t="s">
        <v>120</v>
      </c>
      <c r="BM279" s="140" t="s">
        <v>338</v>
      </c>
    </row>
    <row r="280" spans="2:65" s="1" customFormat="1" ht="10.199999999999999">
      <c r="B280" s="33"/>
      <c r="D280" s="142" t="s">
        <v>122</v>
      </c>
      <c r="F280" s="143" t="s">
        <v>339</v>
      </c>
      <c r="I280" s="144"/>
      <c r="L280" s="33"/>
      <c r="M280" s="145"/>
      <c r="T280" s="54"/>
      <c r="AT280" s="18" t="s">
        <v>122</v>
      </c>
      <c r="AU280" s="18" t="s">
        <v>81</v>
      </c>
    </row>
    <row r="281" spans="2:65" s="1" customFormat="1" ht="10.199999999999999">
      <c r="B281" s="33"/>
      <c r="D281" s="146" t="s">
        <v>124</v>
      </c>
      <c r="F281" s="147" t="s">
        <v>340</v>
      </c>
      <c r="I281" s="144"/>
      <c r="L281" s="33"/>
      <c r="M281" s="145"/>
      <c r="T281" s="54"/>
      <c r="AT281" s="18" t="s">
        <v>124</v>
      </c>
      <c r="AU281" s="18" t="s">
        <v>81</v>
      </c>
    </row>
    <row r="282" spans="2:65" s="1" customFormat="1" ht="19.2">
      <c r="B282" s="33"/>
      <c r="D282" s="142" t="s">
        <v>126</v>
      </c>
      <c r="F282" s="148" t="s">
        <v>341</v>
      </c>
      <c r="I282" s="144"/>
      <c r="L282" s="33"/>
      <c r="M282" s="145"/>
      <c r="T282" s="54"/>
      <c r="AT282" s="18" t="s">
        <v>126</v>
      </c>
      <c r="AU282" s="18" t="s">
        <v>81</v>
      </c>
    </row>
    <row r="283" spans="2:65" s="12" customFormat="1" ht="10.199999999999999">
      <c r="B283" s="149"/>
      <c r="D283" s="142" t="s">
        <v>128</v>
      </c>
      <c r="E283" s="150" t="s">
        <v>3</v>
      </c>
      <c r="F283" s="151" t="s">
        <v>342</v>
      </c>
      <c r="H283" s="150" t="s">
        <v>3</v>
      </c>
      <c r="I283" s="152"/>
      <c r="L283" s="149"/>
      <c r="M283" s="153"/>
      <c r="T283" s="154"/>
      <c r="AT283" s="150" t="s">
        <v>128</v>
      </c>
      <c r="AU283" s="150" t="s">
        <v>81</v>
      </c>
      <c r="AV283" s="12" t="s">
        <v>79</v>
      </c>
      <c r="AW283" s="12" t="s">
        <v>33</v>
      </c>
      <c r="AX283" s="12" t="s">
        <v>71</v>
      </c>
      <c r="AY283" s="150" t="s">
        <v>112</v>
      </c>
    </row>
    <row r="284" spans="2:65" s="12" customFormat="1" ht="10.199999999999999">
      <c r="B284" s="149"/>
      <c r="D284" s="142" t="s">
        <v>128</v>
      </c>
      <c r="E284" s="150" t="s">
        <v>3</v>
      </c>
      <c r="F284" s="151" t="s">
        <v>343</v>
      </c>
      <c r="H284" s="150" t="s">
        <v>3</v>
      </c>
      <c r="I284" s="152"/>
      <c r="L284" s="149"/>
      <c r="M284" s="153"/>
      <c r="T284" s="154"/>
      <c r="AT284" s="150" t="s">
        <v>128</v>
      </c>
      <c r="AU284" s="150" t="s">
        <v>81</v>
      </c>
      <c r="AV284" s="12" t="s">
        <v>79</v>
      </c>
      <c r="AW284" s="12" t="s">
        <v>33</v>
      </c>
      <c r="AX284" s="12" t="s">
        <v>71</v>
      </c>
      <c r="AY284" s="150" t="s">
        <v>112</v>
      </c>
    </row>
    <row r="285" spans="2:65" s="12" customFormat="1" ht="10.199999999999999">
      <c r="B285" s="149"/>
      <c r="D285" s="142" t="s">
        <v>128</v>
      </c>
      <c r="E285" s="150" t="s">
        <v>3</v>
      </c>
      <c r="F285" s="151" t="s">
        <v>344</v>
      </c>
      <c r="H285" s="150" t="s">
        <v>3</v>
      </c>
      <c r="I285" s="152"/>
      <c r="L285" s="149"/>
      <c r="M285" s="153"/>
      <c r="T285" s="154"/>
      <c r="AT285" s="150" t="s">
        <v>128</v>
      </c>
      <c r="AU285" s="150" t="s">
        <v>81</v>
      </c>
      <c r="AV285" s="12" t="s">
        <v>79</v>
      </c>
      <c r="AW285" s="12" t="s">
        <v>33</v>
      </c>
      <c r="AX285" s="12" t="s">
        <v>71</v>
      </c>
      <c r="AY285" s="150" t="s">
        <v>112</v>
      </c>
    </row>
    <row r="286" spans="2:65" s="13" customFormat="1" ht="10.199999999999999">
      <c r="B286" s="155"/>
      <c r="D286" s="142" t="s">
        <v>128</v>
      </c>
      <c r="E286" s="156" t="s">
        <v>3</v>
      </c>
      <c r="F286" s="157" t="s">
        <v>345</v>
      </c>
      <c r="H286" s="158">
        <v>-560.70000000000005</v>
      </c>
      <c r="I286" s="159"/>
      <c r="L286" s="155"/>
      <c r="M286" s="160"/>
      <c r="T286" s="161"/>
      <c r="AT286" s="156" t="s">
        <v>128</v>
      </c>
      <c r="AU286" s="156" t="s">
        <v>81</v>
      </c>
      <c r="AV286" s="13" t="s">
        <v>81</v>
      </c>
      <c r="AW286" s="13" t="s">
        <v>33</v>
      </c>
      <c r="AX286" s="13" t="s">
        <v>71</v>
      </c>
      <c r="AY286" s="156" t="s">
        <v>112</v>
      </c>
    </row>
    <row r="287" spans="2:65" s="14" customFormat="1" ht="10.199999999999999">
      <c r="B287" s="162"/>
      <c r="D287" s="142" t="s">
        <v>128</v>
      </c>
      <c r="E287" s="163" t="s">
        <v>3</v>
      </c>
      <c r="F287" s="164" t="s">
        <v>140</v>
      </c>
      <c r="H287" s="165">
        <v>-560.70000000000005</v>
      </c>
      <c r="I287" s="166"/>
      <c r="L287" s="162"/>
      <c r="M287" s="167"/>
      <c r="T287" s="168"/>
      <c r="AT287" s="163" t="s">
        <v>128</v>
      </c>
      <c r="AU287" s="163" t="s">
        <v>81</v>
      </c>
      <c r="AV287" s="14" t="s">
        <v>141</v>
      </c>
      <c r="AW287" s="14" t="s">
        <v>33</v>
      </c>
      <c r="AX287" s="14" t="s">
        <v>71</v>
      </c>
      <c r="AY287" s="163" t="s">
        <v>112</v>
      </c>
    </row>
    <row r="288" spans="2:65" s="12" customFormat="1" ht="10.199999999999999">
      <c r="B288" s="149"/>
      <c r="D288" s="142" t="s">
        <v>128</v>
      </c>
      <c r="E288" s="150" t="s">
        <v>3</v>
      </c>
      <c r="F288" s="151" t="s">
        <v>346</v>
      </c>
      <c r="H288" s="150" t="s">
        <v>3</v>
      </c>
      <c r="I288" s="152"/>
      <c r="L288" s="149"/>
      <c r="M288" s="153"/>
      <c r="T288" s="154"/>
      <c r="AT288" s="150" t="s">
        <v>128</v>
      </c>
      <c r="AU288" s="150" t="s">
        <v>81</v>
      </c>
      <c r="AV288" s="12" t="s">
        <v>79</v>
      </c>
      <c r="AW288" s="12" t="s">
        <v>33</v>
      </c>
      <c r="AX288" s="12" t="s">
        <v>71</v>
      </c>
      <c r="AY288" s="150" t="s">
        <v>112</v>
      </c>
    </row>
    <row r="289" spans="2:51" s="12" customFormat="1" ht="10.199999999999999">
      <c r="B289" s="149"/>
      <c r="D289" s="142" t="s">
        <v>128</v>
      </c>
      <c r="E289" s="150" t="s">
        <v>3</v>
      </c>
      <c r="F289" s="151" t="s">
        <v>347</v>
      </c>
      <c r="H289" s="150" t="s">
        <v>3</v>
      </c>
      <c r="I289" s="152"/>
      <c r="L289" s="149"/>
      <c r="M289" s="153"/>
      <c r="T289" s="154"/>
      <c r="AT289" s="150" t="s">
        <v>128</v>
      </c>
      <c r="AU289" s="150" t="s">
        <v>81</v>
      </c>
      <c r="AV289" s="12" t="s">
        <v>79</v>
      </c>
      <c r="AW289" s="12" t="s">
        <v>33</v>
      </c>
      <c r="AX289" s="12" t="s">
        <v>71</v>
      </c>
      <c r="AY289" s="150" t="s">
        <v>112</v>
      </c>
    </row>
    <row r="290" spans="2:51" s="13" customFormat="1" ht="10.199999999999999">
      <c r="B290" s="155"/>
      <c r="D290" s="142" t="s">
        <v>128</v>
      </c>
      <c r="E290" s="156" t="s">
        <v>3</v>
      </c>
      <c r="F290" s="157" t="s">
        <v>348</v>
      </c>
      <c r="H290" s="158">
        <v>17.97</v>
      </c>
      <c r="I290" s="159"/>
      <c r="L290" s="155"/>
      <c r="M290" s="160"/>
      <c r="T290" s="161"/>
      <c r="AT290" s="156" t="s">
        <v>128</v>
      </c>
      <c r="AU290" s="156" t="s">
        <v>81</v>
      </c>
      <c r="AV290" s="13" t="s">
        <v>81</v>
      </c>
      <c r="AW290" s="13" t="s">
        <v>33</v>
      </c>
      <c r="AX290" s="13" t="s">
        <v>71</v>
      </c>
      <c r="AY290" s="156" t="s">
        <v>112</v>
      </c>
    </row>
    <row r="291" spans="2:51" s="12" customFormat="1" ht="10.199999999999999">
      <c r="B291" s="149"/>
      <c r="D291" s="142" t="s">
        <v>128</v>
      </c>
      <c r="E291" s="150" t="s">
        <v>3</v>
      </c>
      <c r="F291" s="151" t="s">
        <v>349</v>
      </c>
      <c r="H291" s="150" t="s">
        <v>3</v>
      </c>
      <c r="I291" s="152"/>
      <c r="L291" s="149"/>
      <c r="M291" s="153"/>
      <c r="T291" s="154"/>
      <c r="AT291" s="150" t="s">
        <v>128</v>
      </c>
      <c r="AU291" s="150" t="s">
        <v>81</v>
      </c>
      <c r="AV291" s="12" t="s">
        <v>79</v>
      </c>
      <c r="AW291" s="12" t="s">
        <v>33</v>
      </c>
      <c r="AX291" s="12" t="s">
        <v>71</v>
      </c>
      <c r="AY291" s="150" t="s">
        <v>112</v>
      </c>
    </row>
    <row r="292" spans="2:51" s="13" customFormat="1" ht="10.199999999999999">
      <c r="B292" s="155"/>
      <c r="D292" s="142" t="s">
        <v>128</v>
      </c>
      <c r="E292" s="156" t="s">
        <v>3</v>
      </c>
      <c r="F292" s="157" t="s">
        <v>350</v>
      </c>
      <c r="H292" s="158">
        <v>1.871</v>
      </c>
      <c r="I292" s="159"/>
      <c r="L292" s="155"/>
      <c r="M292" s="160"/>
      <c r="T292" s="161"/>
      <c r="AT292" s="156" t="s">
        <v>128</v>
      </c>
      <c r="AU292" s="156" t="s">
        <v>81</v>
      </c>
      <c r="AV292" s="13" t="s">
        <v>81</v>
      </c>
      <c r="AW292" s="13" t="s">
        <v>33</v>
      </c>
      <c r="AX292" s="13" t="s">
        <v>71</v>
      </c>
      <c r="AY292" s="156" t="s">
        <v>112</v>
      </c>
    </row>
    <row r="293" spans="2:51" s="14" customFormat="1" ht="10.199999999999999">
      <c r="B293" s="162"/>
      <c r="D293" s="142" t="s">
        <v>128</v>
      </c>
      <c r="E293" s="163" t="s">
        <v>3</v>
      </c>
      <c r="F293" s="164" t="s">
        <v>140</v>
      </c>
      <c r="H293" s="165">
        <v>19.841000000000001</v>
      </c>
      <c r="I293" s="166"/>
      <c r="L293" s="162"/>
      <c r="M293" s="167"/>
      <c r="T293" s="168"/>
      <c r="AT293" s="163" t="s">
        <v>128</v>
      </c>
      <c r="AU293" s="163" t="s">
        <v>81</v>
      </c>
      <c r="AV293" s="14" t="s">
        <v>141</v>
      </c>
      <c r="AW293" s="14" t="s">
        <v>33</v>
      </c>
      <c r="AX293" s="14" t="s">
        <v>71</v>
      </c>
      <c r="AY293" s="163" t="s">
        <v>112</v>
      </c>
    </row>
    <row r="294" spans="2:51" s="15" customFormat="1" ht="10.199999999999999">
      <c r="B294" s="169"/>
      <c r="D294" s="142" t="s">
        <v>128</v>
      </c>
      <c r="E294" s="170" t="s">
        <v>3</v>
      </c>
      <c r="F294" s="171" t="s">
        <v>144</v>
      </c>
      <c r="H294" s="172">
        <v>-540.85900000000004</v>
      </c>
      <c r="I294" s="173"/>
      <c r="L294" s="169"/>
      <c r="M294" s="186"/>
      <c r="N294" s="187"/>
      <c r="O294" s="187"/>
      <c r="P294" s="187"/>
      <c r="Q294" s="187"/>
      <c r="R294" s="187"/>
      <c r="S294" s="187"/>
      <c r="T294" s="188"/>
      <c r="AT294" s="170" t="s">
        <v>128</v>
      </c>
      <c r="AU294" s="170" t="s">
        <v>81</v>
      </c>
      <c r="AV294" s="15" t="s">
        <v>145</v>
      </c>
      <c r="AW294" s="15" t="s">
        <v>33</v>
      </c>
      <c r="AX294" s="15" t="s">
        <v>79</v>
      </c>
      <c r="AY294" s="170" t="s">
        <v>112</v>
      </c>
    </row>
    <row r="295" spans="2:51" s="1" customFormat="1" ht="6.9" customHeight="1">
      <c r="B295" s="42"/>
      <c r="C295" s="43"/>
      <c r="D295" s="43"/>
      <c r="E295" s="43"/>
      <c r="F295" s="43"/>
      <c r="G295" s="43"/>
      <c r="H295" s="43"/>
      <c r="I295" s="43"/>
      <c r="J295" s="43"/>
      <c r="K295" s="43"/>
      <c r="L295" s="33"/>
    </row>
  </sheetData>
  <autoFilter ref="C83:K294" xr:uid="{00000000-0009-0000-0000-000001000000}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hyperlinks>
    <hyperlink ref="F89" r:id="rId1" xr:uid="{00000000-0004-0000-0100-000000000000}"/>
    <hyperlink ref="F96" r:id="rId2" xr:uid="{00000000-0004-0000-0100-000001000000}"/>
    <hyperlink ref="F109" r:id="rId3" xr:uid="{00000000-0004-0000-0100-000002000000}"/>
    <hyperlink ref="F126" r:id="rId4" xr:uid="{00000000-0004-0000-0100-000003000000}"/>
    <hyperlink ref="F137" r:id="rId5" xr:uid="{00000000-0004-0000-0100-000004000000}"/>
    <hyperlink ref="F141" r:id="rId6" xr:uid="{00000000-0004-0000-0100-000005000000}"/>
    <hyperlink ref="F151" r:id="rId7" xr:uid="{00000000-0004-0000-0100-000006000000}"/>
    <hyperlink ref="F160" r:id="rId8" xr:uid="{00000000-0004-0000-0100-000007000000}"/>
    <hyperlink ref="F177" r:id="rId9" xr:uid="{00000000-0004-0000-0100-000008000000}"/>
    <hyperlink ref="F184" r:id="rId10" xr:uid="{00000000-0004-0000-0100-000009000000}"/>
    <hyperlink ref="F188" r:id="rId11" xr:uid="{00000000-0004-0000-0100-00000A000000}"/>
    <hyperlink ref="F214" r:id="rId12" xr:uid="{00000000-0004-0000-0100-00000B000000}"/>
    <hyperlink ref="F255" r:id="rId13" xr:uid="{00000000-0004-0000-0100-00000C000000}"/>
    <hyperlink ref="F259" r:id="rId14" xr:uid="{00000000-0004-0000-0100-00000D000000}"/>
    <hyperlink ref="F275" r:id="rId15" xr:uid="{00000000-0004-0000-0100-00000E000000}"/>
    <hyperlink ref="F281" r:id="rId16" xr:uid="{00000000-0004-0000-0100-00000F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7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09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1.7109375" customWidth="1"/>
    <col min="13" max="13" width="10.85546875" customWidth="1"/>
    <col min="15" max="20" width="14.140625" customWidth="1"/>
    <col min="21" max="21" width="16.28515625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AT2" s="18" t="s">
        <v>84</v>
      </c>
    </row>
    <row r="3" spans="2:46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2:46" ht="24.9" customHeight="1">
      <c r="B4" s="21"/>
      <c r="D4" s="22" t="s">
        <v>85</v>
      </c>
      <c r="L4" s="21"/>
      <c r="M4" s="86" t="s">
        <v>11</v>
      </c>
      <c r="AT4" s="18" t="s">
        <v>4</v>
      </c>
    </row>
    <row r="5" spans="2:46" ht="6.9" customHeight="1">
      <c r="B5" s="21"/>
      <c r="L5" s="21"/>
    </row>
    <row r="6" spans="2:46" ht="12" customHeight="1">
      <c r="B6" s="21"/>
      <c r="D6" s="28" t="s">
        <v>17</v>
      </c>
      <c r="L6" s="21"/>
    </row>
    <row r="7" spans="2:46" ht="16.5" customHeight="1">
      <c r="B7" s="21"/>
      <c r="E7" s="309" t="str">
        <f>'Rekapitulace stavby'!K6</f>
        <v>Dodatek 01 - Sokolovna Krnov - Změny</v>
      </c>
      <c r="F7" s="310"/>
      <c r="G7" s="310"/>
      <c r="H7" s="310"/>
      <c r="L7" s="21"/>
    </row>
    <row r="8" spans="2:46" s="1" customFormat="1" ht="12" customHeight="1">
      <c r="B8" s="33"/>
      <c r="D8" s="28" t="s">
        <v>86</v>
      </c>
      <c r="L8" s="33"/>
    </row>
    <row r="9" spans="2:46" s="1" customFormat="1" ht="16.5" customHeight="1">
      <c r="B9" s="33"/>
      <c r="E9" s="290" t="s">
        <v>351</v>
      </c>
      <c r="F9" s="311"/>
      <c r="G9" s="311"/>
      <c r="H9" s="311"/>
      <c r="L9" s="33"/>
    </row>
    <row r="10" spans="2:46" s="1" customFormat="1" ht="10.199999999999999">
      <c r="B10" s="33"/>
      <c r="L10" s="33"/>
    </row>
    <row r="11" spans="2:46" s="1" customFormat="1" ht="12" customHeight="1">
      <c r="B11" s="33"/>
      <c r="D11" s="28" t="s">
        <v>19</v>
      </c>
      <c r="F11" s="26" t="s">
        <v>3</v>
      </c>
      <c r="I11" s="28" t="s">
        <v>20</v>
      </c>
      <c r="J11" s="26" t="s">
        <v>3</v>
      </c>
      <c r="L11" s="33"/>
    </row>
    <row r="12" spans="2:46" s="1" customFormat="1" ht="12" customHeight="1">
      <c r="B12" s="33"/>
      <c r="D12" s="28" t="s">
        <v>21</v>
      </c>
      <c r="F12" s="26" t="s">
        <v>22</v>
      </c>
      <c r="I12" s="28" t="s">
        <v>23</v>
      </c>
      <c r="J12" s="50" t="str">
        <f>'Rekapitulace stavby'!AN8</f>
        <v>6. 2. 2023</v>
      </c>
      <c r="L12" s="33"/>
    </row>
    <row r="13" spans="2:46" s="1" customFormat="1" ht="10.8" customHeight="1">
      <c r="B13" s="33"/>
      <c r="L13" s="33"/>
    </row>
    <row r="14" spans="2:46" s="1" customFormat="1" ht="12" customHeight="1">
      <c r="B14" s="33"/>
      <c r="D14" s="28" t="s">
        <v>25</v>
      </c>
      <c r="I14" s="28" t="s">
        <v>26</v>
      </c>
      <c r="J14" s="26" t="s">
        <v>3</v>
      </c>
      <c r="L14" s="33"/>
    </row>
    <row r="15" spans="2:46" s="1" customFormat="1" ht="18" customHeight="1">
      <c r="B15" s="33"/>
      <c r="E15" s="26" t="s">
        <v>27</v>
      </c>
      <c r="I15" s="28" t="s">
        <v>28</v>
      </c>
      <c r="J15" s="26" t="s">
        <v>3</v>
      </c>
      <c r="L15" s="33"/>
    </row>
    <row r="16" spans="2:46" s="1" customFormat="1" ht="6.9" customHeight="1">
      <c r="B16" s="33"/>
      <c r="L16" s="33"/>
    </row>
    <row r="17" spans="2:12" s="1" customFormat="1" ht="12" customHeight="1">
      <c r="B17" s="33"/>
      <c r="D17" s="28" t="s">
        <v>29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312" t="str">
        <f>'Rekapitulace stavby'!E14</f>
        <v>Vyplň údaj</v>
      </c>
      <c r="F18" s="274"/>
      <c r="G18" s="274"/>
      <c r="H18" s="274"/>
      <c r="I18" s="28" t="s">
        <v>28</v>
      </c>
      <c r="J18" s="29" t="str">
        <f>'Rekapitulace stavby'!AN14</f>
        <v>Vyplň údaj</v>
      </c>
      <c r="L18" s="33"/>
    </row>
    <row r="19" spans="2:12" s="1" customFormat="1" ht="6.9" customHeight="1">
      <c r="B19" s="33"/>
      <c r="L19" s="33"/>
    </row>
    <row r="20" spans="2:12" s="1" customFormat="1" ht="12" customHeight="1">
      <c r="B20" s="33"/>
      <c r="D20" s="28" t="s">
        <v>31</v>
      </c>
      <c r="I20" s="28" t="s">
        <v>26</v>
      </c>
      <c r="J20" s="26" t="str">
        <f>IF('Rekapitulace stavby'!AN16="","",'Rekapitulace stavby'!AN16)</f>
        <v/>
      </c>
      <c r="L20" s="33"/>
    </row>
    <row r="21" spans="2:12" s="1" customFormat="1" ht="18" customHeight="1">
      <c r="B21" s="33"/>
      <c r="E21" s="26" t="str">
        <f>IF('Rekapitulace stavby'!E17="","",'Rekapitulace stavby'!E17)</f>
        <v xml:space="preserve"> </v>
      </c>
      <c r="I21" s="28" t="s">
        <v>28</v>
      </c>
      <c r="J21" s="26" t="str">
        <f>IF('Rekapitulace stavby'!AN17="","",'Rekapitulace stavby'!AN17)</f>
        <v/>
      </c>
      <c r="L21" s="33"/>
    </row>
    <row r="22" spans="2:12" s="1" customFormat="1" ht="6.9" customHeight="1">
      <c r="B22" s="33"/>
      <c r="L22" s="33"/>
    </row>
    <row r="23" spans="2:12" s="1" customFormat="1" ht="12" customHeight="1">
      <c r="B23" s="33"/>
      <c r="D23" s="28" t="s">
        <v>34</v>
      </c>
      <c r="I23" s="28" t="s">
        <v>26</v>
      </c>
      <c r="J23" s="26" t="str">
        <f>IF('Rekapitulace stavby'!AN19="","",'Rekapitulace stavby'!AN19)</f>
        <v/>
      </c>
      <c r="L23" s="33"/>
    </row>
    <row r="24" spans="2:12" s="1" customFormat="1" ht="18" customHeight="1">
      <c r="B24" s="33"/>
      <c r="E24" s="26" t="str">
        <f>IF('Rekapitulace stavby'!E20="","",'Rekapitulace stavby'!E20)</f>
        <v xml:space="preserve"> </v>
      </c>
      <c r="I24" s="28" t="s">
        <v>28</v>
      </c>
      <c r="J24" s="26" t="str">
        <f>IF('Rekapitulace stavby'!AN20="","",'Rekapitulace stavby'!AN20)</f>
        <v/>
      </c>
      <c r="L24" s="33"/>
    </row>
    <row r="25" spans="2:12" s="1" customFormat="1" ht="6.9" customHeight="1">
      <c r="B25" s="33"/>
      <c r="L25" s="33"/>
    </row>
    <row r="26" spans="2:12" s="1" customFormat="1" ht="12" customHeight="1">
      <c r="B26" s="33"/>
      <c r="D26" s="28" t="s">
        <v>35</v>
      </c>
      <c r="L26" s="33"/>
    </row>
    <row r="27" spans="2:12" s="7" customFormat="1" ht="16.5" customHeight="1">
      <c r="B27" s="87"/>
      <c r="E27" s="279" t="s">
        <v>3</v>
      </c>
      <c r="F27" s="279"/>
      <c r="G27" s="279"/>
      <c r="H27" s="279"/>
      <c r="L27" s="87"/>
    </row>
    <row r="28" spans="2:12" s="1" customFormat="1" ht="6.9" customHeight="1">
      <c r="B28" s="33"/>
      <c r="L28" s="33"/>
    </row>
    <row r="29" spans="2:12" s="1" customFormat="1" ht="6.9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88" t="s">
        <v>37</v>
      </c>
      <c r="J30" s="64">
        <f>ROUND(J81, 2)</f>
        <v>0</v>
      </c>
      <c r="L30" s="33"/>
    </row>
    <row r="31" spans="2:12" s="1" customFormat="1" ht="6.9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" customHeight="1">
      <c r="B32" s="33"/>
      <c r="F32" s="36" t="s">
        <v>39</v>
      </c>
      <c r="I32" s="36" t="s">
        <v>38</v>
      </c>
      <c r="J32" s="36" t="s">
        <v>40</v>
      </c>
      <c r="L32" s="33"/>
    </row>
    <row r="33" spans="2:12" s="1" customFormat="1" ht="14.4" customHeight="1">
      <c r="B33" s="33"/>
      <c r="D33" s="53" t="s">
        <v>41</v>
      </c>
      <c r="E33" s="28" t="s">
        <v>42</v>
      </c>
      <c r="F33" s="89">
        <f>ROUND((SUM(BE81:BE208)),  2)</f>
        <v>0</v>
      </c>
      <c r="I33" s="90">
        <v>0.21</v>
      </c>
      <c r="J33" s="89">
        <f>ROUND(((SUM(BE81:BE208))*I33),  2)</f>
        <v>0</v>
      </c>
      <c r="L33" s="33"/>
    </row>
    <row r="34" spans="2:12" s="1" customFormat="1" ht="14.4" customHeight="1">
      <c r="B34" s="33"/>
      <c r="E34" s="28" t="s">
        <v>43</v>
      </c>
      <c r="F34" s="89">
        <f>ROUND((SUM(BF81:BF208)),  2)</f>
        <v>0</v>
      </c>
      <c r="I34" s="90">
        <v>0.15</v>
      </c>
      <c r="J34" s="89">
        <f>ROUND(((SUM(BF81:BF208))*I34),  2)</f>
        <v>0</v>
      </c>
      <c r="L34" s="33"/>
    </row>
    <row r="35" spans="2:12" s="1" customFormat="1" ht="14.4" hidden="1" customHeight="1">
      <c r="B35" s="33"/>
      <c r="E35" s="28" t="s">
        <v>44</v>
      </c>
      <c r="F35" s="89">
        <f>ROUND((SUM(BG81:BG208)),  2)</f>
        <v>0</v>
      </c>
      <c r="I35" s="90">
        <v>0.21</v>
      </c>
      <c r="J35" s="89">
        <f>0</f>
        <v>0</v>
      </c>
      <c r="L35" s="33"/>
    </row>
    <row r="36" spans="2:12" s="1" customFormat="1" ht="14.4" hidden="1" customHeight="1">
      <c r="B36" s="33"/>
      <c r="E36" s="28" t="s">
        <v>45</v>
      </c>
      <c r="F36" s="89">
        <f>ROUND((SUM(BH81:BH208)),  2)</f>
        <v>0</v>
      </c>
      <c r="I36" s="90">
        <v>0.15</v>
      </c>
      <c r="J36" s="89">
        <f>0</f>
        <v>0</v>
      </c>
      <c r="L36" s="33"/>
    </row>
    <row r="37" spans="2:12" s="1" customFormat="1" ht="14.4" hidden="1" customHeight="1">
      <c r="B37" s="33"/>
      <c r="E37" s="28" t="s">
        <v>46</v>
      </c>
      <c r="F37" s="89">
        <f>ROUND((SUM(BI81:BI208)),  2)</f>
        <v>0</v>
      </c>
      <c r="I37" s="90">
        <v>0</v>
      </c>
      <c r="J37" s="89">
        <f>0</f>
        <v>0</v>
      </c>
      <c r="L37" s="33"/>
    </row>
    <row r="38" spans="2:12" s="1" customFormat="1" ht="6.9" customHeight="1">
      <c r="B38" s="33"/>
      <c r="L38" s="33"/>
    </row>
    <row r="39" spans="2:12" s="1" customFormat="1" ht="25.35" customHeight="1">
      <c r="B39" s="33"/>
      <c r="C39" s="91"/>
      <c r="D39" s="92" t="s">
        <v>47</v>
      </c>
      <c r="E39" s="55"/>
      <c r="F39" s="55"/>
      <c r="G39" s="93" t="s">
        <v>48</v>
      </c>
      <c r="H39" s="94" t="s">
        <v>49</v>
      </c>
      <c r="I39" s="55"/>
      <c r="J39" s="95">
        <f>SUM(J30:J37)</f>
        <v>0</v>
      </c>
      <c r="K39" s="96"/>
      <c r="L39" s="33"/>
    </row>
    <row r="40" spans="2:12" s="1" customFormat="1" ht="14.4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" customHeight="1">
      <c r="B45" s="33"/>
      <c r="C45" s="22" t="s">
        <v>88</v>
      </c>
      <c r="L45" s="33"/>
    </row>
    <row r="46" spans="2:12" s="1" customFormat="1" ht="6.9" customHeight="1">
      <c r="B46" s="33"/>
      <c r="L46" s="33"/>
    </row>
    <row r="47" spans="2:12" s="1" customFormat="1" ht="12" customHeight="1">
      <c r="B47" s="33"/>
      <c r="C47" s="28" t="s">
        <v>17</v>
      </c>
      <c r="L47" s="33"/>
    </row>
    <row r="48" spans="2:12" s="1" customFormat="1" ht="16.5" customHeight="1">
      <c r="B48" s="33"/>
      <c r="E48" s="309" t="str">
        <f>E7</f>
        <v>Dodatek 01 - Sokolovna Krnov - Změny</v>
      </c>
      <c r="F48" s="310"/>
      <c r="G48" s="310"/>
      <c r="H48" s="310"/>
      <c r="L48" s="33"/>
    </row>
    <row r="49" spans="2:47" s="1" customFormat="1" ht="12" customHeight="1">
      <c r="B49" s="33"/>
      <c r="C49" s="28" t="s">
        <v>86</v>
      </c>
      <c r="L49" s="33"/>
    </row>
    <row r="50" spans="2:47" s="1" customFormat="1" ht="16.5" customHeight="1">
      <c r="B50" s="33"/>
      <c r="E50" s="290" t="str">
        <f>E9</f>
        <v>01c.D01 - Okna - izolační dvojsklo na vnějších křídlech</v>
      </c>
      <c r="F50" s="311"/>
      <c r="G50" s="311"/>
      <c r="H50" s="311"/>
      <c r="L50" s="33"/>
    </row>
    <row r="51" spans="2:47" s="1" customFormat="1" ht="6.9" customHeight="1">
      <c r="B51" s="33"/>
      <c r="L51" s="33"/>
    </row>
    <row r="52" spans="2:47" s="1" customFormat="1" ht="12" customHeight="1">
      <c r="B52" s="33"/>
      <c r="C52" s="28" t="s">
        <v>21</v>
      </c>
      <c r="F52" s="26" t="str">
        <f>F12</f>
        <v>Krnov</v>
      </c>
      <c r="I52" s="28" t="s">
        <v>23</v>
      </c>
      <c r="J52" s="50" t="str">
        <f>IF(J12="","",J12)</f>
        <v>6. 2. 2023</v>
      </c>
      <c r="L52" s="33"/>
    </row>
    <row r="53" spans="2:47" s="1" customFormat="1" ht="6.9" customHeight="1">
      <c r="B53" s="33"/>
      <c r="L53" s="33"/>
    </row>
    <row r="54" spans="2:47" s="1" customFormat="1" ht="15.15" customHeight="1">
      <c r="B54" s="33"/>
      <c r="C54" s="28" t="s">
        <v>25</v>
      </c>
      <c r="F54" s="26" t="str">
        <f>E15</f>
        <v>Město Krnov</v>
      </c>
      <c r="I54" s="28" t="s">
        <v>31</v>
      </c>
      <c r="J54" s="31" t="str">
        <f>E21</f>
        <v xml:space="preserve"> </v>
      </c>
      <c r="L54" s="33"/>
    </row>
    <row r="55" spans="2:47" s="1" customFormat="1" ht="15.15" customHeight="1">
      <c r="B55" s="33"/>
      <c r="C55" s="28" t="s">
        <v>29</v>
      </c>
      <c r="F55" s="26" t="str">
        <f>IF(E18="","",E18)</f>
        <v>Vyplň údaj</v>
      </c>
      <c r="I55" s="28" t="s">
        <v>34</v>
      </c>
      <c r="J55" s="31" t="str">
        <f>E24</f>
        <v xml:space="preserve"> 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97" t="s">
        <v>89</v>
      </c>
      <c r="D57" s="91"/>
      <c r="E57" s="91"/>
      <c r="F57" s="91"/>
      <c r="G57" s="91"/>
      <c r="H57" s="91"/>
      <c r="I57" s="91"/>
      <c r="J57" s="98" t="s">
        <v>90</v>
      </c>
      <c r="K57" s="91"/>
      <c r="L57" s="33"/>
    </row>
    <row r="58" spans="2:47" s="1" customFormat="1" ht="10.35" customHeight="1">
      <c r="B58" s="33"/>
      <c r="L58" s="33"/>
    </row>
    <row r="59" spans="2:47" s="1" customFormat="1" ht="22.8" customHeight="1">
      <c r="B59" s="33"/>
      <c r="C59" s="99" t="s">
        <v>69</v>
      </c>
      <c r="J59" s="64">
        <f>J81</f>
        <v>0</v>
      </c>
      <c r="L59" s="33"/>
      <c r="AU59" s="18" t="s">
        <v>91</v>
      </c>
    </row>
    <row r="60" spans="2:47" s="8" customFormat="1" ht="24.9" customHeight="1">
      <c r="B60" s="100"/>
      <c r="D60" s="101" t="s">
        <v>92</v>
      </c>
      <c r="E60" s="102"/>
      <c r="F60" s="102"/>
      <c r="G60" s="102"/>
      <c r="H60" s="102"/>
      <c r="I60" s="102"/>
      <c r="J60" s="103">
        <f>J82</f>
        <v>0</v>
      </c>
      <c r="L60" s="100"/>
    </row>
    <row r="61" spans="2:47" s="9" customFormat="1" ht="19.95" customHeight="1">
      <c r="B61" s="104"/>
      <c r="D61" s="105" t="s">
        <v>95</v>
      </c>
      <c r="E61" s="106"/>
      <c r="F61" s="106"/>
      <c r="G61" s="106"/>
      <c r="H61" s="106"/>
      <c r="I61" s="106"/>
      <c r="J61" s="107">
        <f>J83</f>
        <v>0</v>
      </c>
      <c r="L61" s="104"/>
    </row>
    <row r="62" spans="2:47" s="1" customFormat="1" ht="21.75" customHeight="1">
      <c r="B62" s="33"/>
      <c r="L62" s="33"/>
    </row>
    <row r="63" spans="2:47" s="1" customFormat="1" ht="6.9" customHeight="1">
      <c r="B63" s="42"/>
      <c r="C63" s="43"/>
      <c r="D63" s="43"/>
      <c r="E63" s="43"/>
      <c r="F63" s="43"/>
      <c r="G63" s="43"/>
      <c r="H63" s="43"/>
      <c r="I63" s="43"/>
      <c r="J63" s="43"/>
      <c r="K63" s="43"/>
      <c r="L63" s="33"/>
    </row>
    <row r="67" spans="2:20" s="1" customFormat="1" ht="6.9" customHeight="1">
      <c r="B67" s="44"/>
      <c r="C67" s="45"/>
      <c r="D67" s="45"/>
      <c r="E67" s="45"/>
      <c r="F67" s="45"/>
      <c r="G67" s="45"/>
      <c r="H67" s="45"/>
      <c r="I67" s="45"/>
      <c r="J67" s="45"/>
      <c r="K67" s="45"/>
      <c r="L67" s="33"/>
    </row>
    <row r="68" spans="2:20" s="1" customFormat="1" ht="24.9" customHeight="1">
      <c r="B68" s="33"/>
      <c r="C68" s="22" t="s">
        <v>97</v>
      </c>
      <c r="L68" s="33"/>
    </row>
    <row r="69" spans="2:20" s="1" customFormat="1" ht="6.9" customHeight="1">
      <c r="B69" s="33"/>
      <c r="L69" s="33"/>
    </row>
    <row r="70" spans="2:20" s="1" customFormat="1" ht="12" customHeight="1">
      <c r="B70" s="33"/>
      <c r="C70" s="28" t="s">
        <v>17</v>
      </c>
      <c r="L70" s="33"/>
    </row>
    <row r="71" spans="2:20" s="1" customFormat="1" ht="16.5" customHeight="1">
      <c r="B71" s="33"/>
      <c r="E71" s="309" t="str">
        <f>E7</f>
        <v>Dodatek 01 - Sokolovna Krnov - Změny</v>
      </c>
      <c r="F71" s="310"/>
      <c r="G71" s="310"/>
      <c r="H71" s="310"/>
      <c r="L71" s="33"/>
    </row>
    <row r="72" spans="2:20" s="1" customFormat="1" ht="12" customHeight="1">
      <c r="B72" s="33"/>
      <c r="C72" s="28" t="s">
        <v>86</v>
      </c>
      <c r="L72" s="33"/>
    </row>
    <row r="73" spans="2:20" s="1" customFormat="1" ht="16.5" customHeight="1">
      <c r="B73" s="33"/>
      <c r="E73" s="290" t="str">
        <f>E9</f>
        <v>01c.D01 - Okna - izolační dvojsklo na vnějších křídlech</v>
      </c>
      <c r="F73" s="311"/>
      <c r="G73" s="311"/>
      <c r="H73" s="311"/>
      <c r="L73" s="33"/>
    </row>
    <row r="74" spans="2:20" s="1" customFormat="1" ht="6.9" customHeight="1">
      <c r="B74" s="33"/>
      <c r="L74" s="33"/>
    </row>
    <row r="75" spans="2:20" s="1" customFormat="1" ht="12" customHeight="1">
      <c r="B75" s="33"/>
      <c r="C75" s="28" t="s">
        <v>21</v>
      </c>
      <c r="F75" s="26" t="str">
        <f>F12</f>
        <v>Krnov</v>
      </c>
      <c r="I75" s="28" t="s">
        <v>23</v>
      </c>
      <c r="J75" s="50" t="str">
        <f>IF(J12="","",J12)</f>
        <v>6. 2. 2023</v>
      </c>
      <c r="L75" s="33"/>
    </row>
    <row r="76" spans="2:20" s="1" customFormat="1" ht="6.9" customHeight="1">
      <c r="B76" s="33"/>
      <c r="L76" s="33"/>
    </row>
    <row r="77" spans="2:20" s="1" customFormat="1" ht="15.15" customHeight="1">
      <c r="B77" s="33"/>
      <c r="C77" s="28" t="s">
        <v>25</v>
      </c>
      <c r="F77" s="26" t="str">
        <f>E15</f>
        <v>Město Krnov</v>
      </c>
      <c r="I77" s="28" t="s">
        <v>31</v>
      </c>
      <c r="J77" s="31" t="str">
        <f>E21</f>
        <v xml:space="preserve"> </v>
      </c>
      <c r="L77" s="33"/>
    </row>
    <row r="78" spans="2:20" s="1" customFormat="1" ht="15.15" customHeight="1">
      <c r="B78" s="33"/>
      <c r="C78" s="28" t="s">
        <v>29</v>
      </c>
      <c r="F78" s="26" t="str">
        <f>IF(E18="","",E18)</f>
        <v>Vyplň údaj</v>
      </c>
      <c r="I78" s="28" t="s">
        <v>34</v>
      </c>
      <c r="J78" s="31" t="str">
        <f>E24</f>
        <v xml:space="preserve"> </v>
      </c>
      <c r="L78" s="33"/>
    </row>
    <row r="79" spans="2:20" s="1" customFormat="1" ht="10.35" customHeight="1">
      <c r="B79" s="33"/>
      <c r="L79" s="33"/>
    </row>
    <row r="80" spans="2:20" s="10" customFormat="1" ht="29.25" customHeight="1">
      <c r="B80" s="108"/>
      <c r="C80" s="109" t="s">
        <v>98</v>
      </c>
      <c r="D80" s="110" t="s">
        <v>56</v>
      </c>
      <c r="E80" s="110" t="s">
        <v>52</v>
      </c>
      <c r="F80" s="110" t="s">
        <v>53</v>
      </c>
      <c r="G80" s="110" t="s">
        <v>99</v>
      </c>
      <c r="H80" s="110" t="s">
        <v>100</v>
      </c>
      <c r="I80" s="110" t="s">
        <v>101</v>
      </c>
      <c r="J80" s="110" t="s">
        <v>90</v>
      </c>
      <c r="K80" s="111" t="s">
        <v>102</v>
      </c>
      <c r="L80" s="108"/>
      <c r="M80" s="57" t="s">
        <v>3</v>
      </c>
      <c r="N80" s="58" t="s">
        <v>41</v>
      </c>
      <c r="O80" s="58" t="s">
        <v>103</v>
      </c>
      <c r="P80" s="58" t="s">
        <v>104</v>
      </c>
      <c r="Q80" s="58" t="s">
        <v>105</v>
      </c>
      <c r="R80" s="58" t="s">
        <v>106</v>
      </c>
      <c r="S80" s="58" t="s">
        <v>107</v>
      </c>
      <c r="T80" s="59" t="s">
        <v>108</v>
      </c>
    </row>
    <row r="81" spans="2:65" s="1" customFormat="1" ht="22.8" customHeight="1">
      <c r="B81" s="33"/>
      <c r="C81" s="62" t="s">
        <v>109</v>
      </c>
      <c r="J81" s="112">
        <f>BK81</f>
        <v>0</v>
      </c>
      <c r="L81" s="33"/>
      <c r="M81" s="60"/>
      <c r="N81" s="51"/>
      <c r="O81" s="51"/>
      <c r="P81" s="113">
        <f>P82</f>
        <v>0</v>
      </c>
      <c r="Q81" s="51"/>
      <c r="R81" s="113">
        <f>R82</f>
        <v>0</v>
      </c>
      <c r="S81" s="51"/>
      <c r="T81" s="114">
        <f>T82</f>
        <v>0</v>
      </c>
      <c r="AT81" s="18" t="s">
        <v>70</v>
      </c>
      <c r="AU81" s="18" t="s">
        <v>91</v>
      </c>
      <c r="BK81" s="115">
        <f>BK82</f>
        <v>0</v>
      </c>
    </row>
    <row r="82" spans="2:65" s="11" customFormat="1" ht="25.95" customHeight="1">
      <c r="B82" s="116"/>
      <c r="D82" s="117" t="s">
        <v>70</v>
      </c>
      <c r="E82" s="118" t="s">
        <v>110</v>
      </c>
      <c r="F82" s="118" t="s">
        <v>111</v>
      </c>
      <c r="I82" s="119"/>
      <c r="J82" s="120">
        <f>BK82</f>
        <v>0</v>
      </c>
      <c r="L82" s="116"/>
      <c r="M82" s="121"/>
      <c r="P82" s="122">
        <f>P83</f>
        <v>0</v>
      </c>
      <c r="R82" s="122">
        <f>R83</f>
        <v>0</v>
      </c>
      <c r="T82" s="123">
        <f>T83</f>
        <v>0</v>
      </c>
      <c r="AR82" s="117" t="s">
        <v>81</v>
      </c>
      <c r="AT82" s="124" t="s">
        <v>70</v>
      </c>
      <c r="AU82" s="124" t="s">
        <v>71</v>
      </c>
      <c r="AY82" s="117" t="s">
        <v>112</v>
      </c>
      <c r="BK82" s="125">
        <f>BK83</f>
        <v>0</v>
      </c>
    </row>
    <row r="83" spans="2:65" s="11" customFormat="1" ht="22.8" customHeight="1">
      <c r="B83" s="116"/>
      <c r="D83" s="117" t="s">
        <v>70</v>
      </c>
      <c r="E83" s="126" t="s">
        <v>231</v>
      </c>
      <c r="F83" s="126" t="s">
        <v>232</v>
      </c>
      <c r="I83" s="119"/>
      <c r="J83" s="127">
        <f>BK83</f>
        <v>0</v>
      </c>
      <c r="L83" s="116"/>
      <c r="M83" s="121"/>
      <c r="P83" s="122">
        <f>SUM(P84:P208)</f>
        <v>0</v>
      </c>
      <c r="R83" s="122">
        <f>SUM(R84:R208)</f>
        <v>0</v>
      </c>
      <c r="T83" s="123">
        <f>SUM(T84:T208)</f>
        <v>0</v>
      </c>
      <c r="AR83" s="117" t="s">
        <v>81</v>
      </c>
      <c r="AT83" s="124" t="s">
        <v>70</v>
      </c>
      <c r="AU83" s="124" t="s">
        <v>79</v>
      </c>
      <c r="AY83" s="117" t="s">
        <v>112</v>
      </c>
      <c r="BK83" s="125">
        <f>SUM(BK84:BK208)</f>
        <v>0</v>
      </c>
    </row>
    <row r="84" spans="2:65" s="1" customFormat="1" ht="16.5" customHeight="1">
      <c r="B84" s="128"/>
      <c r="C84" s="129" t="s">
        <v>79</v>
      </c>
      <c r="D84" s="129" t="s">
        <v>115</v>
      </c>
      <c r="E84" s="130" t="s">
        <v>352</v>
      </c>
      <c r="F84" s="131" t="s">
        <v>353</v>
      </c>
      <c r="G84" s="132" t="s">
        <v>296</v>
      </c>
      <c r="H84" s="133">
        <v>3</v>
      </c>
      <c r="I84" s="134"/>
      <c r="J84" s="135">
        <f>ROUND(I84*H84,2)</f>
        <v>0</v>
      </c>
      <c r="K84" s="131" t="s">
        <v>3</v>
      </c>
      <c r="L84" s="33"/>
      <c r="M84" s="136" t="s">
        <v>3</v>
      </c>
      <c r="N84" s="137" t="s">
        <v>42</v>
      </c>
      <c r="P84" s="138">
        <f>O84*H84</f>
        <v>0</v>
      </c>
      <c r="Q84" s="138">
        <v>0</v>
      </c>
      <c r="R84" s="138">
        <f>Q84*H84</f>
        <v>0</v>
      </c>
      <c r="S84" s="138">
        <v>0</v>
      </c>
      <c r="T84" s="139">
        <f>S84*H84</f>
        <v>0</v>
      </c>
      <c r="AR84" s="140" t="s">
        <v>120</v>
      </c>
      <c r="AT84" s="140" t="s">
        <v>115</v>
      </c>
      <c r="AU84" s="140" t="s">
        <v>81</v>
      </c>
      <c r="AY84" s="18" t="s">
        <v>112</v>
      </c>
      <c r="BE84" s="141">
        <f>IF(N84="základní",J84,0)</f>
        <v>0</v>
      </c>
      <c r="BF84" s="141">
        <f>IF(N84="snížená",J84,0)</f>
        <v>0</v>
      </c>
      <c r="BG84" s="141">
        <f>IF(N84="zákl. přenesená",J84,0)</f>
        <v>0</v>
      </c>
      <c r="BH84" s="141">
        <f>IF(N84="sníž. přenesená",J84,0)</f>
        <v>0</v>
      </c>
      <c r="BI84" s="141">
        <f>IF(N84="nulová",J84,0)</f>
        <v>0</v>
      </c>
      <c r="BJ84" s="18" t="s">
        <v>79</v>
      </c>
      <c r="BK84" s="141">
        <f>ROUND(I84*H84,2)</f>
        <v>0</v>
      </c>
      <c r="BL84" s="18" t="s">
        <v>120</v>
      </c>
      <c r="BM84" s="140" t="s">
        <v>354</v>
      </c>
    </row>
    <row r="85" spans="2:65" s="1" customFormat="1" ht="10.199999999999999">
      <c r="B85" s="33"/>
      <c r="D85" s="142" t="s">
        <v>122</v>
      </c>
      <c r="F85" s="143" t="s">
        <v>355</v>
      </c>
      <c r="I85" s="144"/>
      <c r="L85" s="33"/>
      <c r="M85" s="145"/>
      <c r="T85" s="54"/>
      <c r="AT85" s="18" t="s">
        <v>122</v>
      </c>
      <c r="AU85" s="18" t="s">
        <v>81</v>
      </c>
    </row>
    <row r="86" spans="2:65" s="1" customFormat="1" ht="28.8">
      <c r="B86" s="33"/>
      <c r="D86" s="142" t="s">
        <v>126</v>
      </c>
      <c r="F86" s="148" t="s">
        <v>356</v>
      </c>
      <c r="I86" s="144"/>
      <c r="L86" s="33"/>
      <c r="M86" s="145"/>
      <c r="T86" s="54"/>
      <c r="AT86" s="18" t="s">
        <v>126</v>
      </c>
      <c r="AU86" s="18" t="s">
        <v>81</v>
      </c>
    </row>
    <row r="87" spans="2:65" s="12" customFormat="1" ht="10.199999999999999">
      <c r="B87" s="149"/>
      <c r="D87" s="142" t="s">
        <v>128</v>
      </c>
      <c r="E87" s="150" t="s">
        <v>3</v>
      </c>
      <c r="F87" s="151" t="s">
        <v>357</v>
      </c>
      <c r="H87" s="150" t="s">
        <v>3</v>
      </c>
      <c r="I87" s="152"/>
      <c r="L87" s="149"/>
      <c r="M87" s="153"/>
      <c r="T87" s="154"/>
      <c r="AT87" s="150" t="s">
        <v>128</v>
      </c>
      <c r="AU87" s="150" t="s">
        <v>81</v>
      </c>
      <c r="AV87" s="12" t="s">
        <v>79</v>
      </c>
      <c r="AW87" s="12" t="s">
        <v>33</v>
      </c>
      <c r="AX87" s="12" t="s">
        <v>71</v>
      </c>
      <c r="AY87" s="150" t="s">
        <v>112</v>
      </c>
    </row>
    <row r="88" spans="2:65" s="13" customFormat="1" ht="10.199999999999999">
      <c r="B88" s="155"/>
      <c r="D88" s="142" t="s">
        <v>128</v>
      </c>
      <c r="E88" s="156" t="s">
        <v>3</v>
      </c>
      <c r="F88" s="157" t="s">
        <v>141</v>
      </c>
      <c r="H88" s="158">
        <v>3</v>
      </c>
      <c r="I88" s="159"/>
      <c r="L88" s="155"/>
      <c r="M88" s="160"/>
      <c r="T88" s="161"/>
      <c r="AT88" s="156" t="s">
        <v>128</v>
      </c>
      <c r="AU88" s="156" t="s">
        <v>81</v>
      </c>
      <c r="AV88" s="13" t="s">
        <v>81</v>
      </c>
      <c r="AW88" s="13" t="s">
        <v>33</v>
      </c>
      <c r="AX88" s="13" t="s">
        <v>79</v>
      </c>
      <c r="AY88" s="156" t="s">
        <v>112</v>
      </c>
    </row>
    <row r="89" spans="2:65" s="1" customFormat="1" ht="16.5" customHeight="1">
      <c r="B89" s="128"/>
      <c r="C89" s="129" t="s">
        <v>81</v>
      </c>
      <c r="D89" s="129" t="s">
        <v>115</v>
      </c>
      <c r="E89" s="130" t="s">
        <v>358</v>
      </c>
      <c r="F89" s="131" t="s">
        <v>359</v>
      </c>
      <c r="G89" s="132" t="s">
        <v>296</v>
      </c>
      <c r="H89" s="133">
        <v>4</v>
      </c>
      <c r="I89" s="134"/>
      <c r="J89" s="135">
        <f>ROUND(I89*H89,2)</f>
        <v>0</v>
      </c>
      <c r="K89" s="131" t="s">
        <v>3</v>
      </c>
      <c r="L89" s="33"/>
      <c r="M89" s="136" t="s">
        <v>3</v>
      </c>
      <c r="N89" s="137" t="s">
        <v>42</v>
      </c>
      <c r="P89" s="138">
        <f>O89*H89</f>
        <v>0</v>
      </c>
      <c r="Q89" s="138">
        <v>0</v>
      </c>
      <c r="R89" s="138">
        <f>Q89*H89</f>
        <v>0</v>
      </c>
      <c r="S89" s="138">
        <v>0</v>
      </c>
      <c r="T89" s="139">
        <f>S89*H89</f>
        <v>0</v>
      </c>
      <c r="AR89" s="140" t="s">
        <v>120</v>
      </c>
      <c r="AT89" s="140" t="s">
        <v>115</v>
      </c>
      <c r="AU89" s="140" t="s">
        <v>81</v>
      </c>
      <c r="AY89" s="18" t="s">
        <v>112</v>
      </c>
      <c r="BE89" s="141">
        <f>IF(N89="základní",J89,0)</f>
        <v>0</v>
      </c>
      <c r="BF89" s="141">
        <f>IF(N89="snížená",J89,0)</f>
        <v>0</v>
      </c>
      <c r="BG89" s="141">
        <f>IF(N89="zákl. přenesená",J89,0)</f>
        <v>0</v>
      </c>
      <c r="BH89" s="141">
        <f>IF(N89="sníž. přenesená",J89,0)</f>
        <v>0</v>
      </c>
      <c r="BI89" s="141">
        <f>IF(N89="nulová",J89,0)</f>
        <v>0</v>
      </c>
      <c r="BJ89" s="18" t="s">
        <v>79</v>
      </c>
      <c r="BK89" s="141">
        <f>ROUND(I89*H89,2)</f>
        <v>0</v>
      </c>
      <c r="BL89" s="18" t="s">
        <v>120</v>
      </c>
      <c r="BM89" s="140" t="s">
        <v>360</v>
      </c>
    </row>
    <row r="90" spans="2:65" s="1" customFormat="1" ht="10.199999999999999">
      <c r="B90" s="33"/>
      <c r="D90" s="142" t="s">
        <v>122</v>
      </c>
      <c r="F90" s="143" t="s">
        <v>361</v>
      </c>
      <c r="I90" s="144"/>
      <c r="L90" s="33"/>
      <c r="M90" s="145"/>
      <c r="T90" s="54"/>
      <c r="AT90" s="18" t="s">
        <v>122</v>
      </c>
      <c r="AU90" s="18" t="s">
        <v>81</v>
      </c>
    </row>
    <row r="91" spans="2:65" s="1" customFormat="1" ht="28.8">
      <c r="B91" s="33"/>
      <c r="D91" s="142" t="s">
        <v>126</v>
      </c>
      <c r="F91" s="148" t="s">
        <v>356</v>
      </c>
      <c r="I91" s="144"/>
      <c r="L91" s="33"/>
      <c r="M91" s="145"/>
      <c r="T91" s="54"/>
      <c r="AT91" s="18" t="s">
        <v>126</v>
      </c>
      <c r="AU91" s="18" t="s">
        <v>81</v>
      </c>
    </row>
    <row r="92" spans="2:65" s="12" customFormat="1" ht="10.199999999999999">
      <c r="B92" s="149"/>
      <c r="D92" s="142" t="s">
        <v>128</v>
      </c>
      <c r="E92" s="150" t="s">
        <v>3</v>
      </c>
      <c r="F92" s="151" t="s">
        <v>357</v>
      </c>
      <c r="H92" s="150" t="s">
        <v>3</v>
      </c>
      <c r="I92" s="152"/>
      <c r="L92" s="149"/>
      <c r="M92" s="153"/>
      <c r="T92" s="154"/>
      <c r="AT92" s="150" t="s">
        <v>128</v>
      </c>
      <c r="AU92" s="150" t="s">
        <v>81</v>
      </c>
      <c r="AV92" s="12" t="s">
        <v>79</v>
      </c>
      <c r="AW92" s="12" t="s">
        <v>33</v>
      </c>
      <c r="AX92" s="12" t="s">
        <v>71</v>
      </c>
      <c r="AY92" s="150" t="s">
        <v>112</v>
      </c>
    </row>
    <row r="93" spans="2:65" s="13" customFormat="1" ht="10.199999999999999">
      <c r="B93" s="155"/>
      <c r="D93" s="142" t="s">
        <v>128</v>
      </c>
      <c r="E93" s="156" t="s">
        <v>3</v>
      </c>
      <c r="F93" s="157" t="s">
        <v>145</v>
      </c>
      <c r="H93" s="158">
        <v>4</v>
      </c>
      <c r="I93" s="159"/>
      <c r="L93" s="155"/>
      <c r="M93" s="160"/>
      <c r="T93" s="161"/>
      <c r="AT93" s="156" t="s">
        <v>128</v>
      </c>
      <c r="AU93" s="156" t="s">
        <v>81</v>
      </c>
      <c r="AV93" s="13" t="s">
        <v>81</v>
      </c>
      <c r="AW93" s="13" t="s">
        <v>33</v>
      </c>
      <c r="AX93" s="13" t="s">
        <v>79</v>
      </c>
      <c r="AY93" s="156" t="s">
        <v>112</v>
      </c>
    </row>
    <row r="94" spans="2:65" s="1" customFormat="1" ht="16.5" customHeight="1">
      <c r="B94" s="128"/>
      <c r="C94" s="129" t="s">
        <v>141</v>
      </c>
      <c r="D94" s="129" t="s">
        <v>115</v>
      </c>
      <c r="E94" s="130" t="s">
        <v>362</v>
      </c>
      <c r="F94" s="131" t="s">
        <v>363</v>
      </c>
      <c r="G94" s="132" t="s">
        <v>296</v>
      </c>
      <c r="H94" s="133">
        <v>2</v>
      </c>
      <c r="I94" s="134"/>
      <c r="J94" s="135">
        <f>ROUND(I94*H94,2)</f>
        <v>0</v>
      </c>
      <c r="K94" s="131" t="s">
        <v>3</v>
      </c>
      <c r="L94" s="33"/>
      <c r="M94" s="136" t="s">
        <v>3</v>
      </c>
      <c r="N94" s="137" t="s">
        <v>42</v>
      </c>
      <c r="P94" s="138">
        <f>O94*H94</f>
        <v>0</v>
      </c>
      <c r="Q94" s="138">
        <v>0</v>
      </c>
      <c r="R94" s="138">
        <f>Q94*H94</f>
        <v>0</v>
      </c>
      <c r="S94" s="138">
        <v>0</v>
      </c>
      <c r="T94" s="139">
        <f>S94*H94</f>
        <v>0</v>
      </c>
      <c r="AR94" s="140" t="s">
        <v>120</v>
      </c>
      <c r="AT94" s="140" t="s">
        <v>115</v>
      </c>
      <c r="AU94" s="140" t="s">
        <v>81</v>
      </c>
      <c r="AY94" s="18" t="s">
        <v>112</v>
      </c>
      <c r="BE94" s="141">
        <f>IF(N94="základní",J94,0)</f>
        <v>0</v>
      </c>
      <c r="BF94" s="141">
        <f>IF(N94="snížená",J94,0)</f>
        <v>0</v>
      </c>
      <c r="BG94" s="141">
        <f>IF(N94="zákl. přenesená",J94,0)</f>
        <v>0</v>
      </c>
      <c r="BH94" s="141">
        <f>IF(N94="sníž. přenesená",J94,0)</f>
        <v>0</v>
      </c>
      <c r="BI94" s="141">
        <f>IF(N94="nulová",J94,0)</f>
        <v>0</v>
      </c>
      <c r="BJ94" s="18" t="s">
        <v>79</v>
      </c>
      <c r="BK94" s="141">
        <f>ROUND(I94*H94,2)</f>
        <v>0</v>
      </c>
      <c r="BL94" s="18" t="s">
        <v>120</v>
      </c>
      <c r="BM94" s="140" t="s">
        <v>364</v>
      </c>
    </row>
    <row r="95" spans="2:65" s="1" customFormat="1" ht="10.199999999999999">
      <c r="B95" s="33"/>
      <c r="D95" s="142" t="s">
        <v>122</v>
      </c>
      <c r="F95" s="143" t="s">
        <v>365</v>
      </c>
      <c r="I95" s="144"/>
      <c r="L95" s="33"/>
      <c r="M95" s="145"/>
      <c r="T95" s="54"/>
      <c r="AT95" s="18" t="s">
        <v>122</v>
      </c>
      <c r="AU95" s="18" t="s">
        <v>81</v>
      </c>
    </row>
    <row r="96" spans="2:65" s="1" customFormat="1" ht="28.8">
      <c r="B96" s="33"/>
      <c r="D96" s="142" t="s">
        <v>126</v>
      </c>
      <c r="F96" s="148" t="s">
        <v>356</v>
      </c>
      <c r="I96" s="144"/>
      <c r="L96" s="33"/>
      <c r="M96" s="145"/>
      <c r="T96" s="54"/>
      <c r="AT96" s="18" t="s">
        <v>126</v>
      </c>
      <c r="AU96" s="18" t="s">
        <v>81</v>
      </c>
    </row>
    <row r="97" spans="2:65" s="12" customFormat="1" ht="10.199999999999999">
      <c r="B97" s="149"/>
      <c r="D97" s="142" t="s">
        <v>128</v>
      </c>
      <c r="E97" s="150" t="s">
        <v>3</v>
      </c>
      <c r="F97" s="151" t="s">
        <v>357</v>
      </c>
      <c r="H97" s="150" t="s">
        <v>3</v>
      </c>
      <c r="I97" s="152"/>
      <c r="L97" s="149"/>
      <c r="M97" s="153"/>
      <c r="T97" s="154"/>
      <c r="AT97" s="150" t="s">
        <v>128</v>
      </c>
      <c r="AU97" s="150" t="s">
        <v>81</v>
      </c>
      <c r="AV97" s="12" t="s">
        <v>79</v>
      </c>
      <c r="AW97" s="12" t="s">
        <v>33</v>
      </c>
      <c r="AX97" s="12" t="s">
        <v>71</v>
      </c>
      <c r="AY97" s="150" t="s">
        <v>112</v>
      </c>
    </row>
    <row r="98" spans="2:65" s="13" customFormat="1" ht="10.199999999999999">
      <c r="B98" s="155"/>
      <c r="D98" s="142" t="s">
        <v>128</v>
      </c>
      <c r="E98" s="156" t="s">
        <v>3</v>
      </c>
      <c r="F98" s="157" t="s">
        <v>81</v>
      </c>
      <c r="H98" s="158">
        <v>2</v>
      </c>
      <c r="I98" s="159"/>
      <c r="L98" s="155"/>
      <c r="M98" s="160"/>
      <c r="T98" s="161"/>
      <c r="AT98" s="156" t="s">
        <v>128</v>
      </c>
      <c r="AU98" s="156" t="s">
        <v>81</v>
      </c>
      <c r="AV98" s="13" t="s">
        <v>81</v>
      </c>
      <c r="AW98" s="13" t="s">
        <v>33</v>
      </c>
      <c r="AX98" s="13" t="s">
        <v>79</v>
      </c>
      <c r="AY98" s="156" t="s">
        <v>112</v>
      </c>
    </row>
    <row r="99" spans="2:65" s="1" customFormat="1" ht="16.5" customHeight="1">
      <c r="B99" s="128"/>
      <c r="C99" s="129" t="s">
        <v>145</v>
      </c>
      <c r="D99" s="129" t="s">
        <v>115</v>
      </c>
      <c r="E99" s="130" t="s">
        <v>366</v>
      </c>
      <c r="F99" s="131" t="s">
        <v>367</v>
      </c>
      <c r="G99" s="132" t="s">
        <v>296</v>
      </c>
      <c r="H99" s="133">
        <v>7</v>
      </c>
      <c r="I99" s="134"/>
      <c r="J99" s="135">
        <f>ROUND(I99*H99,2)</f>
        <v>0</v>
      </c>
      <c r="K99" s="131" t="s">
        <v>3</v>
      </c>
      <c r="L99" s="33"/>
      <c r="M99" s="136" t="s">
        <v>3</v>
      </c>
      <c r="N99" s="137" t="s">
        <v>42</v>
      </c>
      <c r="P99" s="138">
        <f>O99*H99</f>
        <v>0</v>
      </c>
      <c r="Q99" s="138">
        <v>0</v>
      </c>
      <c r="R99" s="138">
        <f>Q99*H99</f>
        <v>0</v>
      </c>
      <c r="S99" s="138">
        <v>0</v>
      </c>
      <c r="T99" s="139">
        <f>S99*H99</f>
        <v>0</v>
      </c>
      <c r="AR99" s="140" t="s">
        <v>120</v>
      </c>
      <c r="AT99" s="140" t="s">
        <v>115</v>
      </c>
      <c r="AU99" s="140" t="s">
        <v>81</v>
      </c>
      <c r="AY99" s="18" t="s">
        <v>112</v>
      </c>
      <c r="BE99" s="141">
        <f>IF(N99="základní",J99,0)</f>
        <v>0</v>
      </c>
      <c r="BF99" s="141">
        <f>IF(N99="snížená",J99,0)</f>
        <v>0</v>
      </c>
      <c r="BG99" s="141">
        <f>IF(N99="zákl. přenesená",J99,0)</f>
        <v>0</v>
      </c>
      <c r="BH99" s="141">
        <f>IF(N99="sníž. přenesená",J99,0)</f>
        <v>0</v>
      </c>
      <c r="BI99" s="141">
        <f>IF(N99="nulová",J99,0)</f>
        <v>0</v>
      </c>
      <c r="BJ99" s="18" t="s">
        <v>79</v>
      </c>
      <c r="BK99" s="141">
        <f>ROUND(I99*H99,2)</f>
        <v>0</v>
      </c>
      <c r="BL99" s="18" t="s">
        <v>120</v>
      </c>
      <c r="BM99" s="140" t="s">
        <v>368</v>
      </c>
    </row>
    <row r="100" spans="2:65" s="1" customFormat="1" ht="10.199999999999999">
      <c r="B100" s="33"/>
      <c r="D100" s="142" t="s">
        <v>122</v>
      </c>
      <c r="F100" s="143" t="s">
        <v>369</v>
      </c>
      <c r="I100" s="144"/>
      <c r="L100" s="33"/>
      <c r="M100" s="145"/>
      <c r="T100" s="54"/>
      <c r="AT100" s="18" t="s">
        <v>122</v>
      </c>
      <c r="AU100" s="18" t="s">
        <v>81</v>
      </c>
    </row>
    <row r="101" spans="2:65" s="1" customFormat="1" ht="28.8">
      <c r="B101" s="33"/>
      <c r="D101" s="142" t="s">
        <v>126</v>
      </c>
      <c r="F101" s="148" t="s">
        <v>356</v>
      </c>
      <c r="I101" s="144"/>
      <c r="L101" s="33"/>
      <c r="M101" s="145"/>
      <c r="T101" s="54"/>
      <c r="AT101" s="18" t="s">
        <v>126</v>
      </c>
      <c r="AU101" s="18" t="s">
        <v>81</v>
      </c>
    </row>
    <row r="102" spans="2:65" s="12" customFormat="1" ht="10.199999999999999">
      <c r="B102" s="149"/>
      <c r="D102" s="142" t="s">
        <v>128</v>
      </c>
      <c r="E102" s="150" t="s">
        <v>3</v>
      </c>
      <c r="F102" s="151" t="s">
        <v>370</v>
      </c>
      <c r="H102" s="150" t="s">
        <v>3</v>
      </c>
      <c r="I102" s="152"/>
      <c r="L102" s="149"/>
      <c r="M102" s="153"/>
      <c r="T102" s="154"/>
      <c r="AT102" s="150" t="s">
        <v>128</v>
      </c>
      <c r="AU102" s="150" t="s">
        <v>81</v>
      </c>
      <c r="AV102" s="12" t="s">
        <v>79</v>
      </c>
      <c r="AW102" s="12" t="s">
        <v>33</v>
      </c>
      <c r="AX102" s="12" t="s">
        <v>71</v>
      </c>
      <c r="AY102" s="150" t="s">
        <v>112</v>
      </c>
    </row>
    <row r="103" spans="2:65" s="13" customFormat="1" ht="10.199999999999999">
      <c r="B103" s="155"/>
      <c r="D103" s="142" t="s">
        <v>128</v>
      </c>
      <c r="E103" s="156" t="s">
        <v>3</v>
      </c>
      <c r="F103" s="157" t="s">
        <v>179</v>
      </c>
      <c r="H103" s="158">
        <v>7</v>
      </c>
      <c r="I103" s="159"/>
      <c r="L103" s="155"/>
      <c r="M103" s="160"/>
      <c r="T103" s="161"/>
      <c r="AT103" s="156" t="s">
        <v>128</v>
      </c>
      <c r="AU103" s="156" t="s">
        <v>81</v>
      </c>
      <c r="AV103" s="13" t="s">
        <v>81</v>
      </c>
      <c r="AW103" s="13" t="s">
        <v>33</v>
      </c>
      <c r="AX103" s="13" t="s">
        <v>79</v>
      </c>
      <c r="AY103" s="156" t="s">
        <v>112</v>
      </c>
    </row>
    <row r="104" spans="2:65" s="1" customFormat="1" ht="16.5" customHeight="1">
      <c r="B104" s="128"/>
      <c r="C104" s="129" t="s">
        <v>163</v>
      </c>
      <c r="D104" s="129" t="s">
        <v>115</v>
      </c>
      <c r="E104" s="130" t="s">
        <v>371</v>
      </c>
      <c r="F104" s="131" t="s">
        <v>372</v>
      </c>
      <c r="G104" s="132" t="s">
        <v>296</v>
      </c>
      <c r="H104" s="133">
        <v>1</v>
      </c>
      <c r="I104" s="134"/>
      <c r="J104" s="135">
        <f>ROUND(I104*H104,2)</f>
        <v>0</v>
      </c>
      <c r="K104" s="131" t="s">
        <v>3</v>
      </c>
      <c r="L104" s="33"/>
      <c r="M104" s="136" t="s">
        <v>3</v>
      </c>
      <c r="N104" s="137" t="s">
        <v>42</v>
      </c>
      <c r="P104" s="138">
        <f>O104*H104</f>
        <v>0</v>
      </c>
      <c r="Q104" s="138">
        <v>0</v>
      </c>
      <c r="R104" s="138">
        <f>Q104*H104</f>
        <v>0</v>
      </c>
      <c r="S104" s="138">
        <v>0</v>
      </c>
      <c r="T104" s="139">
        <f>S104*H104</f>
        <v>0</v>
      </c>
      <c r="AR104" s="140" t="s">
        <v>120</v>
      </c>
      <c r="AT104" s="140" t="s">
        <v>115</v>
      </c>
      <c r="AU104" s="140" t="s">
        <v>81</v>
      </c>
      <c r="AY104" s="18" t="s">
        <v>112</v>
      </c>
      <c r="BE104" s="141">
        <f>IF(N104="základní",J104,0)</f>
        <v>0</v>
      </c>
      <c r="BF104" s="141">
        <f>IF(N104="snížená",J104,0)</f>
        <v>0</v>
      </c>
      <c r="BG104" s="141">
        <f>IF(N104="zákl. přenesená",J104,0)</f>
        <v>0</v>
      </c>
      <c r="BH104" s="141">
        <f>IF(N104="sníž. přenesená",J104,0)</f>
        <v>0</v>
      </c>
      <c r="BI104" s="141">
        <f>IF(N104="nulová",J104,0)</f>
        <v>0</v>
      </c>
      <c r="BJ104" s="18" t="s">
        <v>79</v>
      </c>
      <c r="BK104" s="141">
        <f>ROUND(I104*H104,2)</f>
        <v>0</v>
      </c>
      <c r="BL104" s="18" t="s">
        <v>120</v>
      </c>
      <c r="BM104" s="140" t="s">
        <v>373</v>
      </c>
    </row>
    <row r="105" spans="2:65" s="1" customFormat="1" ht="10.199999999999999">
      <c r="B105" s="33"/>
      <c r="D105" s="142" t="s">
        <v>122</v>
      </c>
      <c r="F105" s="143" t="s">
        <v>374</v>
      </c>
      <c r="I105" s="144"/>
      <c r="L105" s="33"/>
      <c r="M105" s="145"/>
      <c r="T105" s="54"/>
      <c r="AT105" s="18" t="s">
        <v>122</v>
      </c>
      <c r="AU105" s="18" t="s">
        <v>81</v>
      </c>
    </row>
    <row r="106" spans="2:65" s="1" customFormat="1" ht="28.8">
      <c r="B106" s="33"/>
      <c r="D106" s="142" t="s">
        <v>126</v>
      </c>
      <c r="F106" s="148" t="s">
        <v>356</v>
      </c>
      <c r="I106" s="144"/>
      <c r="L106" s="33"/>
      <c r="M106" s="145"/>
      <c r="T106" s="54"/>
      <c r="AT106" s="18" t="s">
        <v>126</v>
      </c>
      <c r="AU106" s="18" t="s">
        <v>81</v>
      </c>
    </row>
    <row r="107" spans="2:65" s="12" customFormat="1" ht="10.199999999999999">
      <c r="B107" s="149"/>
      <c r="D107" s="142" t="s">
        <v>128</v>
      </c>
      <c r="E107" s="150" t="s">
        <v>3</v>
      </c>
      <c r="F107" s="151" t="s">
        <v>370</v>
      </c>
      <c r="H107" s="150" t="s">
        <v>3</v>
      </c>
      <c r="I107" s="152"/>
      <c r="L107" s="149"/>
      <c r="M107" s="153"/>
      <c r="T107" s="154"/>
      <c r="AT107" s="150" t="s">
        <v>128</v>
      </c>
      <c r="AU107" s="150" t="s">
        <v>81</v>
      </c>
      <c r="AV107" s="12" t="s">
        <v>79</v>
      </c>
      <c r="AW107" s="12" t="s">
        <v>33</v>
      </c>
      <c r="AX107" s="12" t="s">
        <v>71</v>
      </c>
      <c r="AY107" s="150" t="s">
        <v>112</v>
      </c>
    </row>
    <row r="108" spans="2:65" s="13" customFormat="1" ht="10.199999999999999">
      <c r="B108" s="155"/>
      <c r="D108" s="142" t="s">
        <v>128</v>
      </c>
      <c r="E108" s="156" t="s">
        <v>3</v>
      </c>
      <c r="F108" s="157" t="s">
        <v>79</v>
      </c>
      <c r="H108" s="158">
        <v>1</v>
      </c>
      <c r="I108" s="159"/>
      <c r="L108" s="155"/>
      <c r="M108" s="160"/>
      <c r="T108" s="161"/>
      <c r="AT108" s="156" t="s">
        <v>128</v>
      </c>
      <c r="AU108" s="156" t="s">
        <v>81</v>
      </c>
      <c r="AV108" s="13" t="s">
        <v>81</v>
      </c>
      <c r="AW108" s="13" t="s">
        <v>33</v>
      </c>
      <c r="AX108" s="13" t="s">
        <v>79</v>
      </c>
      <c r="AY108" s="156" t="s">
        <v>112</v>
      </c>
    </row>
    <row r="109" spans="2:65" s="1" customFormat="1" ht="16.5" customHeight="1">
      <c r="B109" s="128"/>
      <c r="C109" s="129" t="s">
        <v>170</v>
      </c>
      <c r="D109" s="129" t="s">
        <v>115</v>
      </c>
      <c r="E109" s="130" t="s">
        <v>375</v>
      </c>
      <c r="F109" s="131" t="s">
        <v>376</v>
      </c>
      <c r="G109" s="132" t="s">
        <v>296</v>
      </c>
      <c r="H109" s="133">
        <v>3</v>
      </c>
      <c r="I109" s="134"/>
      <c r="J109" s="135">
        <f>ROUND(I109*H109,2)</f>
        <v>0</v>
      </c>
      <c r="K109" s="131" t="s">
        <v>3</v>
      </c>
      <c r="L109" s="33"/>
      <c r="M109" s="136" t="s">
        <v>3</v>
      </c>
      <c r="N109" s="137" t="s">
        <v>42</v>
      </c>
      <c r="P109" s="138">
        <f>O109*H109</f>
        <v>0</v>
      </c>
      <c r="Q109" s="138">
        <v>0</v>
      </c>
      <c r="R109" s="138">
        <f>Q109*H109</f>
        <v>0</v>
      </c>
      <c r="S109" s="138">
        <v>0</v>
      </c>
      <c r="T109" s="139">
        <f>S109*H109</f>
        <v>0</v>
      </c>
      <c r="AR109" s="140" t="s">
        <v>120</v>
      </c>
      <c r="AT109" s="140" t="s">
        <v>115</v>
      </c>
      <c r="AU109" s="140" t="s">
        <v>81</v>
      </c>
      <c r="AY109" s="18" t="s">
        <v>112</v>
      </c>
      <c r="BE109" s="141">
        <f>IF(N109="základní",J109,0)</f>
        <v>0</v>
      </c>
      <c r="BF109" s="141">
        <f>IF(N109="snížená",J109,0)</f>
        <v>0</v>
      </c>
      <c r="BG109" s="141">
        <f>IF(N109="zákl. přenesená",J109,0)</f>
        <v>0</v>
      </c>
      <c r="BH109" s="141">
        <f>IF(N109="sníž. přenesená",J109,0)</f>
        <v>0</v>
      </c>
      <c r="BI109" s="141">
        <f>IF(N109="nulová",J109,0)</f>
        <v>0</v>
      </c>
      <c r="BJ109" s="18" t="s">
        <v>79</v>
      </c>
      <c r="BK109" s="141">
        <f>ROUND(I109*H109,2)</f>
        <v>0</v>
      </c>
      <c r="BL109" s="18" t="s">
        <v>120</v>
      </c>
      <c r="BM109" s="140" t="s">
        <v>377</v>
      </c>
    </row>
    <row r="110" spans="2:65" s="1" customFormat="1" ht="10.199999999999999">
      <c r="B110" s="33"/>
      <c r="D110" s="142" t="s">
        <v>122</v>
      </c>
      <c r="F110" s="143" t="s">
        <v>378</v>
      </c>
      <c r="I110" s="144"/>
      <c r="L110" s="33"/>
      <c r="M110" s="145"/>
      <c r="T110" s="54"/>
      <c r="AT110" s="18" t="s">
        <v>122</v>
      </c>
      <c r="AU110" s="18" t="s">
        <v>81</v>
      </c>
    </row>
    <row r="111" spans="2:65" s="1" customFormat="1" ht="28.8">
      <c r="B111" s="33"/>
      <c r="D111" s="142" t="s">
        <v>126</v>
      </c>
      <c r="F111" s="148" t="s">
        <v>356</v>
      </c>
      <c r="I111" s="144"/>
      <c r="L111" s="33"/>
      <c r="M111" s="145"/>
      <c r="T111" s="54"/>
      <c r="AT111" s="18" t="s">
        <v>126</v>
      </c>
      <c r="AU111" s="18" t="s">
        <v>81</v>
      </c>
    </row>
    <row r="112" spans="2:65" s="12" customFormat="1" ht="10.199999999999999">
      <c r="B112" s="149"/>
      <c r="D112" s="142" t="s">
        <v>128</v>
      </c>
      <c r="E112" s="150" t="s">
        <v>3</v>
      </c>
      <c r="F112" s="151" t="s">
        <v>379</v>
      </c>
      <c r="H112" s="150" t="s">
        <v>3</v>
      </c>
      <c r="I112" s="152"/>
      <c r="L112" s="149"/>
      <c r="M112" s="153"/>
      <c r="T112" s="154"/>
      <c r="AT112" s="150" t="s">
        <v>128</v>
      </c>
      <c r="AU112" s="150" t="s">
        <v>81</v>
      </c>
      <c r="AV112" s="12" t="s">
        <v>79</v>
      </c>
      <c r="AW112" s="12" t="s">
        <v>33</v>
      </c>
      <c r="AX112" s="12" t="s">
        <v>71</v>
      </c>
      <c r="AY112" s="150" t="s">
        <v>112</v>
      </c>
    </row>
    <row r="113" spans="2:65" s="13" customFormat="1" ht="10.199999999999999">
      <c r="B113" s="155"/>
      <c r="D113" s="142" t="s">
        <v>128</v>
      </c>
      <c r="E113" s="156" t="s">
        <v>3</v>
      </c>
      <c r="F113" s="157" t="s">
        <v>141</v>
      </c>
      <c r="H113" s="158">
        <v>3</v>
      </c>
      <c r="I113" s="159"/>
      <c r="L113" s="155"/>
      <c r="M113" s="160"/>
      <c r="T113" s="161"/>
      <c r="AT113" s="156" t="s">
        <v>128</v>
      </c>
      <c r="AU113" s="156" t="s">
        <v>81</v>
      </c>
      <c r="AV113" s="13" t="s">
        <v>81</v>
      </c>
      <c r="AW113" s="13" t="s">
        <v>33</v>
      </c>
      <c r="AX113" s="13" t="s">
        <v>79</v>
      </c>
      <c r="AY113" s="156" t="s">
        <v>112</v>
      </c>
    </row>
    <row r="114" spans="2:65" s="1" customFormat="1" ht="16.5" customHeight="1">
      <c r="B114" s="128"/>
      <c r="C114" s="129" t="s">
        <v>179</v>
      </c>
      <c r="D114" s="129" t="s">
        <v>115</v>
      </c>
      <c r="E114" s="130" t="s">
        <v>380</v>
      </c>
      <c r="F114" s="131" t="s">
        <v>381</v>
      </c>
      <c r="G114" s="132" t="s">
        <v>296</v>
      </c>
      <c r="H114" s="133">
        <v>9</v>
      </c>
      <c r="I114" s="134"/>
      <c r="J114" s="135">
        <f>ROUND(I114*H114,2)</f>
        <v>0</v>
      </c>
      <c r="K114" s="131" t="s">
        <v>3</v>
      </c>
      <c r="L114" s="33"/>
      <c r="M114" s="136" t="s">
        <v>3</v>
      </c>
      <c r="N114" s="137" t="s">
        <v>42</v>
      </c>
      <c r="P114" s="138">
        <f>O114*H114</f>
        <v>0</v>
      </c>
      <c r="Q114" s="138">
        <v>0</v>
      </c>
      <c r="R114" s="138">
        <f>Q114*H114</f>
        <v>0</v>
      </c>
      <c r="S114" s="138">
        <v>0</v>
      </c>
      <c r="T114" s="139">
        <f>S114*H114</f>
        <v>0</v>
      </c>
      <c r="AR114" s="140" t="s">
        <v>120</v>
      </c>
      <c r="AT114" s="140" t="s">
        <v>115</v>
      </c>
      <c r="AU114" s="140" t="s">
        <v>81</v>
      </c>
      <c r="AY114" s="18" t="s">
        <v>112</v>
      </c>
      <c r="BE114" s="141">
        <f>IF(N114="základní",J114,0)</f>
        <v>0</v>
      </c>
      <c r="BF114" s="141">
        <f>IF(N114="snížená",J114,0)</f>
        <v>0</v>
      </c>
      <c r="BG114" s="141">
        <f>IF(N114="zákl. přenesená",J114,0)</f>
        <v>0</v>
      </c>
      <c r="BH114" s="141">
        <f>IF(N114="sníž. přenesená",J114,0)</f>
        <v>0</v>
      </c>
      <c r="BI114" s="141">
        <f>IF(N114="nulová",J114,0)</f>
        <v>0</v>
      </c>
      <c r="BJ114" s="18" t="s">
        <v>79</v>
      </c>
      <c r="BK114" s="141">
        <f>ROUND(I114*H114,2)</f>
        <v>0</v>
      </c>
      <c r="BL114" s="18" t="s">
        <v>120</v>
      </c>
      <c r="BM114" s="140" t="s">
        <v>382</v>
      </c>
    </row>
    <row r="115" spans="2:65" s="1" customFormat="1" ht="10.199999999999999">
      <c r="B115" s="33"/>
      <c r="D115" s="142" t="s">
        <v>122</v>
      </c>
      <c r="F115" s="143" t="s">
        <v>383</v>
      </c>
      <c r="I115" s="144"/>
      <c r="L115" s="33"/>
      <c r="M115" s="145"/>
      <c r="T115" s="54"/>
      <c r="AT115" s="18" t="s">
        <v>122</v>
      </c>
      <c r="AU115" s="18" t="s">
        <v>81</v>
      </c>
    </row>
    <row r="116" spans="2:65" s="1" customFormat="1" ht="28.8">
      <c r="B116" s="33"/>
      <c r="D116" s="142" t="s">
        <v>126</v>
      </c>
      <c r="F116" s="148" t="s">
        <v>356</v>
      </c>
      <c r="I116" s="144"/>
      <c r="L116" s="33"/>
      <c r="M116" s="145"/>
      <c r="T116" s="54"/>
      <c r="AT116" s="18" t="s">
        <v>126</v>
      </c>
      <c r="AU116" s="18" t="s">
        <v>81</v>
      </c>
    </row>
    <row r="117" spans="2:65" s="12" customFormat="1" ht="10.199999999999999">
      <c r="B117" s="149"/>
      <c r="D117" s="142" t="s">
        <v>128</v>
      </c>
      <c r="E117" s="150" t="s">
        <v>3</v>
      </c>
      <c r="F117" s="151" t="s">
        <v>384</v>
      </c>
      <c r="H117" s="150" t="s">
        <v>3</v>
      </c>
      <c r="I117" s="152"/>
      <c r="L117" s="149"/>
      <c r="M117" s="153"/>
      <c r="T117" s="154"/>
      <c r="AT117" s="150" t="s">
        <v>128</v>
      </c>
      <c r="AU117" s="150" t="s">
        <v>81</v>
      </c>
      <c r="AV117" s="12" t="s">
        <v>79</v>
      </c>
      <c r="AW117" s="12" t="s">
        <v>33</v>
      </c>
      <c r="AX117" s="12" t="s">
        <v>71</v>
      </c>
      <c r="AY117" s="150" t="s">
        <v>112</v>
      </c>
    </row>
    <row r="118" spans="2:65" s="13" customFormat="1" ht="10.199999999999999">
      <c r="B118" s="155"/>
      <c r="D118" s="142" t="s">
        <v>128</v>
      </c>
      <c r="E118" s="156" t="s">
        <v>3</v>
      </c>
      <c r="F118" s="157" t="s">
        <v>194</v>
      </c>
      <c r="H118" s="158">
        <v>9</v>
      </c>
      <c r="I118" s="159"/>
      <c r="L118" s="155"/>
      <c r="M118" s="160"/>
      <c r="T118" s="161"/>
      <c r="AT118" s="156" t="s">
        <v>128</v>
      </c>
      <c r="AU118" s="156" t="s">
        <v>81</v>
      </c>
      <c r="AV118" s="13" t="s">
        <v>81</v>
      </c>
      <c r="AW118" s="13" t="s">
        <v>33</v>
      </c>
      <c r="AX118" s="13" t="s">
        <v>79</v>
      </c>
      <c r="AY118" s="156" t="s">
        <v>112</v>
      </c>
    </row>
    <row r="119" spans="2:65" s="1" customFormat="1" ht="16.5" customHeight="1">
      <c r="B119" s="128"/>
      <c r="C119" s="129" t="s">
        <v>188</v>
      </c>
      <c r="D119" s="129" t="s">
        <v>115</v>
      </c>
      <c r="E119" s="130" t="s">
        <v>385</v>
      </c>
      <c r="F119" s="131" t="s">
        <v>386</v>
      </c>
      <c r="G119" s="132" t="s">
        <v>296</v>
      </c>
      <c r="H119" s="133">
        <v>1</v>
      </c>
      <c r="I119" s="134"/>
      <c r="J119" s="135">
        <f>ROUND(I119*H119,2)</f>
        <v>0</v>
      </c>
      <c r="K119" s="131" t="s">
        <v>3</v>
      </c>
      <c r="L119" s="33"/>
      <c r="M119" s="136" t="s">
        <v>3</v>
      </c>
      <c r="N119" s="137" t="s">
        <v>42</v>
      </c>
      <c r="P119" s="138">
        <f>O119*H119</f>
        <v>0</v>
      </c>
      <c r="Q119" s="138">
        <v>0</v>
      </c>
      <c r="R119" s="138">
        <f>Q119*H119</f>
        <v>0</v>
      </c>
      <c r="S119" s="138">
        <v>0</v>
      </c>
      <c r="T119" s="139">
        <f>S119*H119</f>
        <v>0</v>
      </c>
      <c r="AR119" s="140" t="s">
        <v>120</v>
      </c>
      <c r="AT119" s="140" t="s">
        <v>115</v>
      </c>
      <c r="AU119" s="140" t="s">
        <v>81</v>
      </c>
      <c r="AY119" s="18" t="s">
        <v>112</v>
      </c>
      <c r="BE119" s="141">
        <f>IF(N119="základní",J119,0)</f>
        <v>0</v>
      </c>
      <c r="BF119" s="141">
        <f>IF(N119="snížená",J119,0)</f>
        <v>0</v>
      </c>
      <c r="BG119" s="141">
        <f>IF(N119="zákl. přenesená",J119,0)</f>
        <v>0</v>
      </c>
      <c r="BH119" s="141">
        <f>IF(N119="sníž. přenesená",J119,0)</f>
        <v>0</v>
      </c>
      <c r="BI119" s="141">
        <f>IF(N119="nulová",J119,0)</f>
        <v>0</v>
      </c>
      <c r="BJ119" s="18" t="s">
        <v>79</v>
      </c>
      <c r="BK119" s="141">
        <f>ROUND(I119*H119,2)</f>
        <v>0</v>
      </c>
      <c r="BL119" s="18" t="s">
        <v>120</v>
      </c>
      <c r="BM119" s="140" t="s">
        <v>387</v>
      </c>
    </row>
    <row r="120" spans="2:65" s="1" customFormat="1" ht="10.199999999999999">
      <c r="B120" s="33"/>
      <c r="D120" s="142" t="s">
        <v>122</v>
      </c>
      <c r="F120" s="143" t="s">
        <v>388</v>
      </c>
      <c r="I120" s="144"/>
      <c r="L120" s="33"/>
      <c r="M120" s="145"/>
      <c r="T120" s="54"/>
      <c r="AT120" s="18" t="s">
        <v>122</v>
      </c>
      <c r="AU120" s="18" t="s">
        <v>81</v>
      </c>
    </row>
    <row r="121" spans="2:65" s="1" customFormat="1" ht="28.8">
      <c r="B121" s="33"/>
      <c r="D121" s="142" t="s">
        <v>126</v>
      </c>
      <c r="F121" s="148" t="s">
        <v>356</v>
      </c>
      <c r="I121" s="144"/>
      <c r="L121" s="33"/>
      <c r="M121" s="145"/>
      <c r="T121" s="54"/>
      <c r="AT121" s="18" t="s">
        <v>126</v>
      </c>
      <c r="AU121" s="18" t="s">
        <v>81</v>
      </c>
    </row>
    <row r="122" spans="2:65" s="12" customFormat="1" ht="10.199999999999999">
      <c r="B122" s="149"/>
      <c r="D122" s="142" t="s">
        <v>128</v>
      </c>
      <c r="E122" s="150" t="s">
        <v>3</v>
      </c>
      <c r="F122" s="151" t="s">
        <v>384</v>
      </c>
      <c r="H122" s="150" t="s">
        <v>3</v>
      </c>
      <c r="I122" s="152"/>
      <c r="L122" s="149"/>
      <c r="M122" s="153"/>
      <c r="T122" s="154"/>
      <c r="AT122" s="150" t="s">
        <v>128</v>
      </c>
      <c r="AU122" s="150" t="s">
        <v>81</v>
      </c>
      <c r="AV122" s="12" t="s">
        <v>79</v>
      </c>
      <c r="AW122" s="12" t="s">
        <v>33</v>
      </c>
      <c r="AX122" s="12" t="s">
        <v>71</v>
      </c>
      <c r="AY122" s="150" t="s">
        <v>112</v>
      </c>
    </row>
    <row r="123" spans="2:65" s="13" customFormat="1" ht="10.199999999999999">
      <c r="B123" s="155"/>
      <c r="D123" s="142" t="s">
        <v>128</v>
      </c>
      <c r="E123" s="156" t="s">
        <v>3</v>
      </c>
      <c r="F123" s="157" t="s">
        <v>79</v>
      </c>
      <c r="H123" s="158">
        <v>1</v>
      </c>
      <c r="I123" s="159"/>
      <c r="L123" s="155"/>
      <c r="M123" s="160"/>
      <c r="T123" s="161"/>
      <c r="AT123" s="156" t="s">
        <v>128</v>
      </c>
      <c r="AU123" s="156" t="s">
        <v>81</v>
      </c>
      <c r="AV123" s="13" t="s">
        <v>81</v>
      </c>
      <c r="AW123" s="13" t="s">
        <v>33</v>
      </c>
      <c r="AX123" s="13" t="s">
        <v>79</v>
      </c>
      <c r="AY123" s="156" t="s">
        <v>112</v>
      </c>
    </row>
    <row r="124" spans="2:65" s="1" customFormat="1" ht="16.5" customHeight="1">
      <c r="B124" s="128"/>
      <c r="C124" s="129" t="s">
        <v>194</v>
      </c>
      <c r="D124" s="129" t="s">
        <v>115</v>
      </c>
      <c r="E124" s="130" t="s">
        <v>389</v>
      </c>
      <c r="F124" s="131" t="s">
        <v>390</v>
      </c>
      <c r="G124" s="132" t="s">
        <v>296</v>
      </c>
      <c r="H124" s="133">
        <v>2</v>
      </c>
      <c r="I124" s="134"/>
      <c r="J124" s="135">
        <f>ROUND(I124*H124,2)</f>
        <v>0</v>
      </c>
      <c r="K124" s="131" t="s">
        <v>3</v>
      </c>
      <c r="L124" s="33"/>
      <c r="M124" s="136" t="s">
        <v>3</v>
      </c>
      <c r="N124" s="137" t="s">
        <v>42</v>
      </c>
      <c r="P124" s="138">
        <f>O124*H124</f>
        <v>0</v>
      </c>
      <c r="Q124" s="138">
        <v>0</v>
      </c>
      <c r="R124" s="138">
        <f>Q124*H124</f>
        <v>0</v>
      </c>
      <c r="S124" s="138">
        <v>0</v>
      </c>
      <c r="T124" s="139">
        <f>S124*H124</f>
        <v>0</v>
      </c>
      <c r="AR124" s="140" t="s">
        <v>120</v>
      </c>
      <c r="AT124" s="140" t="s">
        <v>115</v>
      </c>
      <c r="AU124" s="140" t="s">
        <v>81</v>
      </c>
      <c r="AY124" s="18" t="s">
        <v>112</v>
      </c>
      <c r="BE124" s="141">
        <f>IF(N124="základní",J124,0)</f>
        <v>0</v>
      </c>
      <c r="BF124" s="141">
        <f>IF(N124="snížená",J124,0)</f>
        <v>0</v>
      </c>
      <c r="BG124" s="141">
        <f>IF(N124="zákl. přenesená",J124,0)</f>
        <v>0</v>
      </c>
      <c r="BH124" s="141">
        <f>IF(N124="sníž. přenesená",J124,0)</f>
        <v>0</v>
      </c>
      <c r="BI124" s="141">
        <f>IF(N124="nulová",J124,0)</f>
        <v>0</v>
      </c>
      <c r="BJ124" s="18" t="s">
        <v>79</v>
      </c>
      <c r="BK124" s="141">
        <f>ROUND(I124*H124,2)</f>
        <v>0</v>
      </c>
      <c r="BL124" s="18" t="s">
        <v>120</v>
      </c>
      <c r="BM124" s="140" t="s">
        <v>391</v>
      </c>
    </row>
    <row r="125" spans="2:65" s="1" customFormat="1" ht="10.199999999999999">
      <c r="B125" s="33"/>
      <c r="D125" s="142" t="s">
        <v>122</v>
      </c>
      <c r="F125" s="143" t="s">
        <v>392</v>
      </c>
      <c r="I125" s="144"/>
      <c r="L125" s="33"/>
      <c r="M125" s="145"/>
      <c r="T125" s="54"/>
      <c r="AT125" s="18" t="s">
        <v>122</v>
      </c>
      <c r="AU125" s="18" t="s">
        <v>81</v>
      </c>
    </row>
    <row r="126" spans="2:65" s="1" customFormat="1" ht="28.8">
      <c r="B126" s="33"/>
      <c r="D126" s="142" t="s">
        <v>126</v>
      </c>
      <c r="F126" s="148" t="s">
        <v>356</v>
      </c>
      <c r="I126" s="144"/>
      <c r="L126" s="33"/>
      <c r="M126" s="145"/>
      <c r="T126" s="54"/>
      <c r="AT126" s="18" t="s">
        <v>126</v>
      </c>
      <c r="AU126" s="18" t="s">
        <v>81</v>
      </c>
    </row>
    <row r="127" spans="2:65" s="12" customFormat="1" ht="10.199999999999999">
      <c r="B127" s="149"/>
      <c r="D127" s="142" t="s">
        <v>128</v>
      </c>
      <c r="E127" s="150" t="s">
        <v>3</v>
      </c>
      <c r="F127" s="151" t="s">
        <v>393</v>
      </c>
      <c r="H127" s="150" t="s">
        <v>3</v>
      </c>
      <c r="I127" s="152"/>
      <c r="L127" s="149"/>
      <c r="M127" s="153"/>
      <c r="T127" s="154"/>
      <c r="AT127" s="150" t="s">
        <v>128</v>
      </c>
      <c r="AU127" s="150" t="s">
        <v>81</v>
      </c>
      <c r="AV127" s="12" t="s">
        <v>79</v>
      </c>
      <c r="AW127" s="12" t="s">
        <v>33</v>
      </c>
      <c r="AX127" s="12" t="s">
        <v>71</v>
      </c>
      <c r="AY127" s="150" t="s">
        <v>112</v>
      </c>
    </row>
    <row r="128" spans="2:65" s="13" customFormat="1" ht="10.199999999999999">
      <c r="B128" s="155"/>
      <c r="D128" s="142" t="s">
        <v>128</v>
      </c>
      <c r="E128" s="156" t="s">
        <v>3</v>
      </c>
      <c r="F128" s="157" t="s">
        <v>81</v>
      </c>
      <c r="H128" s="158">
        <v>2</v>
      </c>
      <c r="I128" s="159"/>
      <c r="L128" s="155"/>
      <c r="M128" s="160"/>
      <c r="T128" s="161"/>
      <c r="AT128" s="156" t="s">
        <v>128</v>
      </c>
      <c r="AU128" s="156" t="s">
        <v>81</v>
      </c>
      <c r="AV128" s="13" t="s">
        <v>81</v>
      </c>
      <c r="AW128" s="13" t="s">
        <v>33</v>
      </c>
      <c r="AX128" s="13" t="s">
        <v>79</v>
      </c>
      <c r="AY128" s="156" t="s">
        <v>112</v>
      </c>
    </row>
    <row r="129" spans="2:65" s="1" customFormat="1" ht="16.5" customHeight="1">
      <c r="B129" s="128"/>
      <c r="C129" s="129" t="s">
        <v>201</v>
      </c>
      <c r="D129" s="129" t="s">
        <v>115</v>
      </c>
      <c r="E129" s="130" t="s">
        <v>394</v>
      </c>
      <c r="F129" s="131" t="s">
        <v>395</v>
      </c>
      <c r="G129" s="132" t="s">
        <v>296</v>
      </c>
      <c r="H129" s="133">
        <v>1</v>
      </c>
      <c r="I129" s="134"/>
      <c r="J129" s="135">
        <f>ROUND(I129*H129,2)</f>
        <v>0</v>
      </c>
      <c r="K129" s="131" t="s">
        <v>3</v>
      </c>
      <c r="L129" s="33"/>
      <c r="M129" s="136" t="s">
        <v>3</v>
      </c>
      <c r="N129" s="137" t="s">
        <v>42</v>
      </c>
      <c r="P129" s="138">
        <f>O129*H129</f>
        <v>0</v>
      </c>
      <c r="Q129" s="138">
        <v>0</v>
      </c>
      <c r="R129" s="138">
        <f>Q129*H129</f>
        <v>0</v>
      </c>
      <c r="S129" s="138">
        <v>0</v>
      </c>
      <c r="T129" s="139">
        <f>S129*H129</f>
        <v>0</v>
      </c>
      <c r="AR129" s="140" t="s">
        <v>120</v>
      </c>
      <c r="AT129" s="140" t="s">
        <v>115</v>
      </c>
      <c r="AU129" s="140" t="s">
        <v>81</v>
      </c>
      <c r="AY129" s="18" t="s">
        <v>112</v>
      </c>
      <c r="BE129" s="141">
        <f>IF(N129="základní",J129,0)</f>
        <v>0</v>
      </c>
      <c r="BF129" s="141">
        <f>IF(N129="snížená",J129,0)</f>
        <v>0</v>
      </c>
      <c r="BG129" s="141">
        <f>IF(N129="zákl. přenesená",J129,0)</f>
        <v>0</v>
      </c>
      <c r="BH129" s="141">
        <f>IF(N129="sníž. přenesená",J129,0)</f>
        <v>0</v>
      </c>
      <c r="BI129" s="141">
        <f>IF(N129="nulová",J129,0)</f>
        <v>0</v>
      </c>
      <c r="BJ129" s="18" t="s">
        <v>79</v>
      </c>
      <c r="BK129" s="141">
        <f>ROUND(I129*H129,2)</f>
        <v>0</v>
      </c>
      <c r="BL129" s="18" t="s">
        <v>120</v>
      </c>
      <c r="BM129" s="140" t="s">
        <v>396</v>
      </c>
    </row>
    <row r="130" spans="2:65" s="1" customFormat="1" ht="10.199999999999999">
      <c r="B130" s="33"/>
      <c r="D130" s="142" t="s">
        <v>122</v>
      </c>
      <c r="F130" s="143" t="s">
        <v>397</v>
      </c>
      <c r="I130" s="144"/>
      <c r="L130" s="33"/>
      <c r="M130" s="145"/>
      <c r="T130" s="54"/>
      <c r="AT130" s="18" t="s">
        <v>122</v>
      </c>
      <c r="AU130" s="18" t="s">
        <v>81</v>
      </c>
    </row>
    <row r="131" spans="2:65" s="1" customFormat="1" ht="28.8">
      <c r="B131" s="33"/>
      <c r="D131" s="142" t="s">
        <v>126</v>
      </c>
      <c r="F131" s="148" t="s">
        <v>356</v>
      </c>
      <c r="I131" s="144"/>
      <c r="L131" s="33"/>
      <c r="M131" s="145"/>
      <c r="T131" s="54"/>
      <c r="AT131" s="18" t="s">
        <v>126</v>
      </c>
      <c r="AU131" s="18" t="s">
        <v>81</v>
      </c>
    </row>
    <row r="132" spans="2:65" s="12" customFormat="1" ht="10.199999999999999">
      <c r="B132" s="149"/>
      <c r="D132" s="142" t="s">
        <v>128</v>
      </c>
      <c r="E132" s="150" t="s">
        <v>3</v>
      </c>
      <c r="F132" s="151" t="s">
        <v>393</v>
      </c>
      <c r="H132" s="150" t="s">
        <v>3</v>
      </c>
      <c r="I132" s="152"/>
      <c r="L132" s="149"/>
      <c r="M132" s="153"/>
      <c r="T132" s="154"/>
      <c r="AT132" s="150" t="s">
        <v>128</v>
      </c>
      <c r="AU132" s="150" t="s">
        <v>81</v>
      </c>
      <c r="AV132" s="12" t="s">
        <v>79</v>
      </c>
      <c r="AW132" s="12" t="s">
        <v>33</v>
      </c>
      <c r="AX132" s="12" t="s">
        <v>71</v>
      </c>
      <c r="AY132" s="150" t="s">
        <v>112</v>
      </c>
    </row>
    <row r="133" spans="2:65" s="13" customFormat="1" ht="10.199999999999999">
      <c r="B133" s="155"/>
      <c r="D133" s="142" t="s">
        <v>128</v>
      </c>
      <c r="E133" s="156" t="s">
        <v>3</v>
      </c>
      <c r="F133" s="157" t="s">
        <v>79</v>
      </c>
      <c r="H133" s="158">
        <v>1</v>
      </c>
      <c r="I133" s="159"/>
      <c r="L133" s="155"/>
      <c r="M133" s="160"/>
      <c r="T133" s="161"/>
      <c r="AT133" s="156" t="s">
        <v>128</v>
      </c>
      <c r="AU133" s="156" t="s">
        <v>81</v>
      </c>
      <c r="AV133" s="13" t="s">
        <v>81</v>
      </c>
      <c r="AW133" s="13" t="s">
        <v>33</v>
      </c>
      <c r="AX133" s="13" t="s">
        <v>79</v>
      </c>
      <c r="AY133" s="156" t="s">
        <v>112</v>
      </c>
    </row>
    <row r="134" spans="2:65" s="1" customFormat="1" ht="16.5" customHeight="1">
      <c r="B134" s="128"/>
      <c r="C134" s="129" t="s">
        <v>211</v>
      </c>
      <c r="D134" s="129" t="s">
        <v>115</v>
      </c>
      <c r="E134" s="130" t="s">
        <v>398</v>
      </c>
      <c r="F134" s="131" t="s">
        <v>399</v>
      </c>
      <c r="G134" s="132" t="s">
        <v>296</v>
      </c>
      <c r="H134" s="133">
        <v>4</v>
      </c>
      <c r="I134" s="134"/>
      <c r="J134" s="135">
        <f>ROUND(I134*H134,2)</f>
        <v>0</v>
      </c>
      <c r="K134" s="131" t="s">
        <v>3</v>
      </c>
      <c r="L134" s="33"/>
      <c r="M134" s="136" t="s">
        <v>3</v>
      </c>
      <c r="N134" s="137" t="s">
        <v>42</v>
      </c>
      <c r="P134" s="138">
        <f>O134*H134</f>
        <v>0</v>
      </c>
      <c r="Q134" s="138">
        <v>0</v>
      </c>
      <c r="R134" s="138">
        <f>Q134*H134</f>
        <v>0</v>
      </c>
      <c r="S134" s="138">
        <v>0</v>
      </c>
      <c r="T134" s="139">
        <f>S134*H134</f>
        <v>0</v>
      </c>
      <c r="AR134" s="140" t="s">
        <v>120</v>
      </c>
      <c r="AT134" s="140" t="s">
        <v>115</v>
      </c>
      <c r="AU134" s="140" t="s">
        <v>81</v>
      </c>
      <c r="AY134" s="18" t="s">
        <v>112</v>
      </c>
      <c r="BE134" s="141">
        <f>IF(N134="základní",J134,0)</f>
        <v>0</v>
      </c>
      <c r="BF134" s="141">
        <f>IF(N134="snížená",J134,0)</f>
        <v>0</v>
      </c>
      <c r="BG134" s="141">
        <f>IF(N134="zákl. přenesená",J134,0)</f>
        <v>0</v>
      </c>
      <c r="BH134" s="141">
        <f>IF(N134="sníž. přenesená",J134,0)</f>
        <v>0</v>
      </c>
      <c r="BI134" s="141">
        <f>IF(N134="nulová",J134,0)</f>
        <v>0</v>
      </c>
      <c r="BJ134" s="18" t="s">
        <v>79</v>
      </c>
      <c r="BK134" s="141">
        <f>ROUND(I134*H134,2)</f>
        <v>0</v>
      </c>
      <c r="BL134" s="18" t="s">
        <v>120</v>
      </c>
      <c r="BM134" s="140" t="s">
        <v>400</v>
      </c>
    </row>
    <row r="135" spans="2:65" s="1" customFormat="1" ht="10.199999999999999">
      <c r="B135" s="33"/>
      <c r="D135" s="142" t="s">
        <v>122</v>
      </c>
      <c r="F135" s="143" t="s">
        <v>401</v>
      </c>
      <c r="I135" s="144"/>
      <c r="L135" s="33"/>
      <c r="M135" s="145"/>
      <c r="T135" s="54"/>
      <c r="AT135" s="18" t="s">
        <v>122</v>
      </c>
      <c r="AU135" s="18" t="s">
        <v>81</v>
      </c>
    </row>
    <row r="136" spans="2:65" s="1" customFormat="1" ht="28.8">
      <c r="B136" s="33"/>
      <c r="D136" s="142" t="s">
        <v>126</v>
      </c>
      <c r="F136" s="148" t="s">
        <v>356</v>
      </c>
      <c r="I136" s="144"/>
      <c r="L136" s="33"/>
      <c r="M136" s="145"/>
      <c r="T136" s="54"/>
      <c r="AT136" s="18" t="s">
        <v>126</v>
      </c>
      <c r="AU136" s="18" t="s">
        <v>81</v>
      </c>
    </row>
    <row r="137" spans="2:65" s="12" customFormat="1" ht="10.199999999999999">
      <c r="B137" s="149"/>
      <c r="D137" s="142" t="s">
        <v>128</v>
      </c>
      <c r="E137" s="150" t="s">
        <v>3</v>
      </c>
      <c r="F137" s="151" t="s">
        <v>393</v>
      </c>
      <c r="H137" s="150" t="s">
        <v>3</v>
      </c>
      <c r="I137" s="152"/>
      <c r="L137" s="149"/>
      <c r="M137" s="153"/>
      <c r="T137" s="154"/>
      <c r="AT137" s="150" t="s">
        <v>128</v>
      </c>
      <c r="AU137" s="150" t="s">
        <v>81</v>
      </c>
      <c r="AV137" s="12" t="s">
        <v>79</v>
      </c>
      <c r="AW137" s="12" t="s">
        <v>33</v>
      </c>
      <c r="AX137" s="12" t="s">
        <v>71</v>
      </c>
      <c r="AY137" s="150" t="s">
        <v>112</v>
      </c>
    </row>
    <row r="138" spans="2:65" s="13" customFormat="1" ht="10.199999999999999">
      <c r="B138" s="155"/>
      <c r="D138" s="142" t="s">
        <v>128</v>
      </c>
      <c r="E138" s="156" t="s">
        <v>3</v>
      </c>
      <c r="F138" s="157" t="s">
        <v>145</v>
      </c>
      <c r="H138" s="158">
        <v>4</v>
      </c>
      <c r="I138" s="159"/>
      <c r="L138" s="155"/>
      <c r="M138" s="160"/>
      <c r="T138" s="161"/>
      <c r="AT138" s="156" t="s">
        <v>128</v>
      </c>
      <c r="AU138" s="156" t="s">
        <v>81</v>
      </c>
      <c r="AV138" s="13" t="s">
        <v>81</v>
      </c>
      <c r="AW138" s="13" t="s">
        <v>33</v>
      </c>
      <c r="AX138" s="13" t="s">
        <v>79</v>
      </c>
      <c r="AY138" s="156" t="s">
        <v>112</v>
      </c>
    </row>
    <row r="139" spans="2:65" s="1" customFormat="1" ht="16.5" customHeight="1">
      <c r="B139" s="128"/>
      <c r="C139" s="129" t="s">
        <v>218</v>
      </c>
      <c r="D139" s="129" t="s">
        <v>115</v>
      </c>
      <c r="E139" s="130" t="s">
        <v>402</v>
      </c>
      <c r="F139" s="131" t="s">
        <v>403</v>
      </c>
      <c r="G139" s="132" t="s">
        <v>296</v>
      </c>
      <c r="H139" s="133">
        <v>6</v>
      </c>
      <c r="I139" s="134"/>
      <c r="J139" s="135">
        <f>ROUND(I139*H139,2)</f>
        <v>0</v>
      </c>
      <c r="K139" s="131" t="s">
        <v>3</v>
      </c>
      <c r="L139" s="33"/>
      <c r="M139" s="136" t="s">
        <v>3</v>
      </c>
      <c r="N139" s="137" t="s">
        <v>42</v>
      </c>
      <c r="P139" s="138">
        <f>O139*H139</f>
        <v>0</v>
      </c>
      <c r="Q139" s="138">
        <v>0</v>
      </c>
      <c r="R139" s="138">
        <f>Q139*H139</f>
        <v>0</v>
      </c>
      <c r="S139" s="138">
        <v>0</v>
      </c>
      <c r="T139" s="139">
        <f>S139*H139</f>
        <v>0</v>
      </c>
      <c r="AR139" s="140" t="s">
        <v>120</v>
      </c>
      <c r="AT139" s="140" t="s">
        <v>115</v>
      </c>
      <c r="AU139" s="140" t="s">
        <v>81</v>
      </c>
      <c r="AY139" s="18" t="s">
        <v>112</v>
      </c>
      <c r="BE139" s="141">
        <f>IF(N139="základní",J139,0)</f>
        <v>0</v>
      </c>
      <c r="BF139" s="141">
        <f>IF(N139="snížená",J139,0)</f>
        <v>0</v>
      </c>
      <c r="BG139" s="141">
        <f>IF(N139="zákl. přenesená",J139,0)</f>
        <v>0</v>
      </c>
      <c r="BH139" s="141">
        <f>IF(N139="sníž. přenesená",J139,0)</f>
        <v>0</v>
      </c>
      <c r="BI139" s="141">
        <f>IF(N139="nulová",J139,0)</f>
        <v>0</v>
      </c>
      <c r="BJ139" s="18" t="s">
        <v>79</v>
      </c>
      <c r="BK139" s="141">
        <f>ROUND(I139*H139,2)</f>
        <v>0</v>
      </c>
      <c r="BL139" s="18" t="s">
        <v>120</v>
      </c>
      <c r="BM139" s="140" t="s">
        <v>404</v>
      </c>
    </row>
    <row r="140" spans="2:65" s="1" customFormat="1" ht="10.199999999999999">
      <c r="B140" s="33"/>
      <c r="D140" s="142" t="s">
        <v>122</v>
      </c>
      <c r="F140" s="143" t="s">
        <v>405</v>
      </c>
      <c r="I140" s="144"/>
      <c r="L140" s="33"/>
      <c r="M140" s="145"/>
      <c r="T140" s="54"/>
      <c r="AT140" s="18" t="s">
        <v>122</v>
      </c>
      <c r="AU140" s="18" t="s">
        <v>81</v>
      </c>
    </row>
    <row r="141" spans="2:65" s="1" customFormat="1" ht="28.8">
      <c r="B141" s="33"/>
      <c r="D141" s="142" t="s">
        <v>126</v>
      </c>
      <c r="F141" s="148" t="s">
        <v>356</v>
      </c>
      <c r="I141" s="144"/>
      <c r="L141" s="33"/>
      <c r="M141" s="145"/>
      <c r="T141" s="54"/>
      <c r="AT141" s="18" t="s">
        <v>126</v>
      </c>
      <c r="AU141" s="18" t="s">
        <v>81</v>
      </c>
    </row>
    <row r="142" spans="2:65" s="12" customFormat="1" ht="10.199999999999999">
      <c r="B142" s="149"/>
      <c r="D142" s="142" t="s">
        <v>128</v>
      </c>
      <c r="E142" s="150" t="s">
        <v>3</v>
      </c>
      <c r="F142" s="151" t="s">
        <v>406</v>
      </c>
      <c r="H142" s="150" t="s">
        <v>3</v>
      </c>
      <c r="I142" s="152"/>
      <c r="L142" s="149"/>
      <c r="M142" s="153"/>
      <c r="T142" s="154"/>
      <c r="AT142" s="150" t="s">
        <v>128</v>
      </c>
      <c r="AU142" s="150" t="s">
        <v>81</v>
      </c>
      <c r="AV142" s="12" t="s">
        <v>79</v>
      </c>
      <c r="AW142" s="12" t="s">
        <v>33</v>
      </c>
      <c r="AX142" s="12" t="s">
        <v>71</v>
      </c>
      <c r="AY142" s="150" t="s">
        <v>112</v>
      </c>
    </row>
    <row r="143" spans="2:65" s="13" customFormat="1" ht="10.199999999999999">
      <c r="B143" s="155"/>
      <c r="D143" s="142" t="s">
        <v>128</v>
      </c>
      <c r="E143" s="156" t="s">
        <v>3</v>
      </c>
      <c r="F143" s="157" t="s">
        <v>170</v>
      </c>
      <c r="H143" s="158">
        <v>6</v>
      </c>
      <c r="I143" s="159"/>
      <c r="L143" s="155"/>
      <c r="M143" s="160"/>
      <c r="T143" s="161"/>
      <c r="AT143" s="156" t="s">
        <v>128</v>
      </c>
      <c r="AU143" s="156" t="s">
        <v>81</v>
      </c>
      <c r="AV143" s="13" t="s">
        <v>81</v>
      </c>
      <c r="AW143" s="13" t="s">
        <v>33</v>
      </c>
      <c r="AX143" s="13" t="s">
        <v>79</v>
      </c>
      <c r="AY143" s="156" t="s">
        <v>112</v>
      </c>
    </row>
    <row r="144" spans="2:65" s="1" customFormat="1" ht="16.5" customHeight="1">
      <c r="B144" s="128"/>
      <c r="C144" s="129" t="s">
        <v>225</v>
      </c>
      <c r="D144" s="129" t="s">
        <v>115</v>
      </c>
      <c r="E144" s="130" t="s">
        <v>407</v>
      </c>
      <c r="F144" s="131" t="s">
        <v>408</v>
      </c>
      <c r="G144" s="132" t="s">
        <v>296</v>
      </c>
      <c r="H144" s="133">
        <v>1</v>
      </c>
      <c r="I144" s="134"/>
      <c r="J144" s="135">
        <f>ROUND(I144*H144,2)</f>
        <v>0</v>
      </c>
      <c r="K144" s="131" t="s">
        <v>3</v>
      </c>
      <c r="L144" s="33"/>
      <c r="M144" s="136" t="s">
        <v>3</v>
      </c>
      <c r="N144" s="137" t="s">
        <v>42</v>
      </c>
      <c r="P144" s="138">
        <f>O144*H144</f>
        <v>0</v>
      </c>
      <c r="Q144" s="138">
        <v>0</v>
      </c>
      <c r="R144" s="138">
        <f>Q144*H144</f>
        <v>0</v>
      </c>
      <c r="S144" s="138">
        <v>0</v>
      </c>
      <c r="T144" s="139">
        <f>S144*H144</f>
        <v>0</v>
      </c>
      <c r="AR144" s="140" t="s">
        <v>120</v>
      </c>
      <c r="AT144" s="140" t="s">
        <v>115</v>
      </c>
      <c r="AU144" s="140" t="s">
        <v>81</v>
      </c>
      <c r="AY144" s="18" t="s">
        <v>112</v>
      </c>
      <c r="BE144" s="141">
        <f>IF(N144="základní",J144,0)</f>
        <v>0</v>
      </c>
      <c r="BF144" s="141">
        <f>IF(N144="snížená",J144,0)</f>
        <v>0</v>
      </c>
      <c r="BG144" s="141">
        <f>IF(N144="zákl. přenesená",J144,0)</f>
        <v>0</v>
      </c>
      <c r="BH144" s="141">
        <f>IF(N144="sníž. přenesená",J144,0)</f>
        <v>0</v>
      </c>
      <c r="BI144" s="141">
        <f>IF(N144="nulová",J144,0)</f>
        <v>0</v>
      </c>
      <c r="BJ144" s="18" t="s">
        <v>79</v>
      </c>
      <c r="BK144" s="141">
        <f>ROUND(I144*H144,2)</f>
        <v>0</v>
      </c>
      <c r="BL144" s="18" t="s">
        <v>120</v>
      </c>
      <c r="BM144" s="140" t="s">
        <v>409</v>
      </c>
    </row>
    <row r="145" spans="2:65" s="1" customFormat="1" ht="10.199999999999999">
      <c r="B145" s="33"/>
      <c r="D145" s="142" t="s">
        <v>122</v>
      </c>
      <c r="F145" s="143" t="s">
        <v>410</v>
      </c>
      <c r="I145" s="144"/>
      <c r="L145" s="33"/>
      <c r="M145" s="145"/>
      <c r="T145" s="54"/>
      <c r="AT145" s="18" t="s">
        <v>122</v>
      </c>
      <c r="AU145" s="18" t="s">
        <v>81</v>
      </c>
    </row>
    <row r="146" spans="2:65" s="1" customFormat="1" ht="28.8">
      <c r="B146" s="33"/>
      <c r="D146" s="142" t="s">
        <v>126</v>
      </c>
      <c r="F146" s="148" t="s">
        <v>356</v>
      </c>
      <c r="I146" s="144"/>
      <c r="L146" s="33"/>
      <c r="M146" s="145"/>
      <c r="T146" s="54"/>
      <c r="AT146" s="18" t="s">
        <v>126</v>
      </c>
      <c r="AU146" s="18" t="s">
        <v>81</v>
      </c>
    </row>
    <row r="147" spans="2:65" s="12" customFormat="1" ht="10.199999999999999">
      <c r="B147" s="149"/>
      <c r="D147" s="142" t="s">
        <v>128</v>
      </c>
      <c r="E147" s="150" t="s">
        <v>3</v>
      </c>
      <c r="F147" s="151" t="s">
        <v>411</v>
      </c>
      <c r="H147" s="150" t="s">
        <v>3</v>
      </c>
      <c r="I147" s="152"/>
      <c r="L147" s="149"/>
      <c r="M147" s="153"/>
      <c r="T147" s="154"/>
      <c r="AT147" s="150" t="s">
        <v>128</v>
      </c>
      <c r="AU147" s="150" t="s">
        <v>81</v>
      </c>
      <c r="AV147" s="12" t="s">
        <v>79</v>
      </c>
      <c r="AW147" s="12" t="s">
        <v>33</v>
      </c>
      <c r="AX147" s="12" t="s">
        <v>71</v>
      </c>
      <c r="AY147" s="150" t="s">
        <v>112</v>
      </c>
    </row>
    <row r="148" spans="2:65" s="13" customFormat="1" ht="10.199999999999999">
      <c r="B148" s="155"/>
      <c r="D148" s="142" t="s">
        <v>128</v>
      </c>
      <c r="E148" s="156" t="s">
        <v>3</v>
      </c>
      <c r="F148" s="157" t="s">
        <v>79</v>
      </c>
      <c r="H148" s="158">
        <v>1</v>
      </c>
      <c r="I148" s="159"/>
      <c r="L148" s="155"/>
      <c r="M148" s="160"/>
      <c r="T148" s="161"/>
      <c r="AT148" s="156" t="s">
        <v>128</v>
      </c>
      <c r="AU148" s="156" t="s">
        <v>81</v>
      </c>
      <c r="AV148" s="13" t="s">
        <v>81</v>
      </c>
      <c r="AW148" s="13" t="s">
        <v>33</v>
      </c>
      <c r="AX148" s="13" t="s">
        <v>79</v>
      </c>
      <c r="AY148" s="156" t="s">
        <v>112</v>
      </c>
    </row>
    <row r="149" spans="2:65" s="1" customFormat="1" ht="16.5" customHeight="1">
      <c r="B149" s="128"/>
      <c r="C149" s="129" t="s">
        <v>233</v>
      </c>
      <c r="D149" s="129" t="s">
        <v>115</v>
      </c>
      <c r="E149" s="130" t="s">
        <v>412</v>
      </c>
      <c r="F149" s="131" t="s">
        <v>413</v>
      </c>
      <c r="G149" s="132" t="s">
        <v>296</v>
      </c>
      <c r="H149" s="133">
        <v>1</v>
      </c>
      <c r="I149" s="134"/>
      <c r="J149" s="135">
        <f>ROUND(I149*H149,2)</f>
        <v>0</v>
      </c>
      <c r="K149" s="131" t="s">
        <v>3</v>
      </c>
      <c r="L149" s="33"/>
      <c r="M149" s="136" t="s">
        <v>3</v>
      </c>
      <c r="N149" s="137" t="s">
        <v>42</v>
      </c>
      <c r="P149" s="138">
        <f>O149*H149</f>
        <v>0</v>
      </c>
      <c r="Q149" s="138">
        <v>0</v>
      </c>
      <c r="R149" s="138">
        <f>Q149*H149</f>
        <v>0</v>
      </c>
      <c r="S149" s="138">
        <v>0</v>
      </c>
      <c r="T149" s="139">
        <f>S149*H149</f>
        <v>0</v>
      </c>
      <c r="AR149" s="140" t="s">
        <v>120</v>
      </c>
      <c r="AT149" s="140" t="s">
        <v>115</v>
      </c>
      <c r="AU149" s="140" t="s">
        <v>81</v>
      </c>
      <c r="AY149" s="18" t="s">
        <v>112</v>
      </c>
      <c r="BE149" s="141">
        <f>IF(N149="základní",J149,0)</f>
        <v>0</v>
      </c>
      <c r="BF149" s="141">
        <f>IF(N149="snížená",J149,0)</f>
        <v>0</v>
      </c>
      <c r="BG149" s="141">
        <f>IF(N149="zákl. přenesená",J149,0)</f>
        <v>0</v>
      </c>
      <c r="BH149" s="141">
        <f>IF(N149="sníž. přenesená",J149,0)</f>
        <v>0</v>
      </c>
      <c r="BI149" s="141">
        <f>IF(N149="nulová",J149,0)</f>
        <v>0</v>
      </c>
      <c r="BJ149" s="18" t="s">
        <v>79</v>
      </c>
      <c r="BK149" s="141">
        <f>ROUND(I149*H149,2)</f>
        <v>0</v>
      </c>
      <c r="BL149" s="18" t="s">
        <v>120</v>
      </c>
      <c r="BM149" s="140" t="s">
        <v>414</v>
      </c>
    </row>
    <row r="150" spans="2:65" s="1" customFormat="1" ht="10.199999999999999">
      <c r="B150" s="33"/>
      <c r="D150" s="142" t="s">
        <v>122</v>
      </c>
      <c r="F150" s="143" t="s">
        <v>415</v>
      </c>
      <c r="I150" s="144"/>
      <c r="L150" s="33"/>
      <c r="M150" s="145"/>
      <c r="T150" s="54"/>
      <c r="AT150" s="18" t="s">
        <v>122</v>
      </c>
      <c r="AU150" s="18" t="s">
        <v>81</v>
      </c>
    </row>
    <row r="151" spans="2:65" s="1" customFormat="1" ht="28.8">
      <c r="B151" s="33"/>
      <c r="D151" s="142" t="s">
        <v>126</v>
      </c>
      <c r="F151" s="148" t="s">
        <v>356</v>
      </c>
      <c r="I151" s="144"/>
      <c r="L151" s="33"/>
      <c r="M151" s="145"/>
      <c r="T151" s="54"/>
      <c r="AT151" s="18" t="s">
        <v>126</v>
      </c>
      <c r="AU151" s="18" t="s">
        <v>81</v>
      </c>
    </row>
    <row r="152" spans="2:65" s="12" customFormat="1" ht="10.199999999999999">
      <c r="B152" s="149"/>
      <c r="D152" s="142" t="s">
        <v>128</v>
      </c>
      <c r="E152" s="150" t="s">
        <v>3</v>
      </c>
      <c r="F152" s="151" t="s">
        <v>416</v>
      </c>
      <c r="H152" s="150" t="s">
        <v>3</v>
      </c>
      <c r="I152" s="152"/>
      <c r="L152" s="149"/>
      <c r="M152" s="153"/>
      <c r="T152" s="154"/>
      <c r="AT152" s="150" t="s">
        <v>128</v>
      </c>
      <c r="AU152" s="150" t="s">
        <v>81</v>
      </c>
      <c r="AV152" s="12" t="s">
        <v>79</v>
      </c>
      <c r="AW152" s="12" t="s">
        <v>33</v>
      </c>
      <c r="AX152" s="12" t="s">
        <v>71</v>
      </c>
      <c r="AY152" s="150" t="s">
        <v>112</v>
      </c>
    </row>
    <row r="153" spans="2:65" s="13" customFormat="1" ht="10.199999999999999">
      <c r="B153" s="155"/>
      <c r="D153" s="142" t="s">
        <v>128</v>
      </c>
      <c r="E153" s="156" t="s">
        <v>3</v>
      </c>
      <c r="F153" s="157" t="s">
        <v>79</v>
      </c>
      <c r="H153" s="158">
        <v>1</v>
      </c>
      <c r="I153" s="159"/>
      <c r="L153" s="155"/>
      <c r="M153" s="160"/>
      <c r="T153" s="161"/>
      <c r="AT153" s="156" t="s">
        <v>128</v>
      </c>
      <c r="AU153" s="156" t="s">
        <v>81</v>
      </c>
      <c r="AV153" s="13" t="s">
        <v>81</v>
      </c>
      <c r="AW153" s="13" t="s">
        <v>33</v>
      </c>
      <c r="AX153" s="13" t="s">
        <v>79</v>
      </c>
      <c r="AY153" s="156" t="s">
        <v>112</v>
      </c>
    </row>
    <row r="154" spans="2:65" s="1" customFormat="1" ht="16.5" customHeight="1">
      <c r="B154" s="128"/>
      <c r="C154" s="129" t="s">
        <v>9</v>
      </c>
      <c r="D154" s="129" t="s">
        <v>115</v>
      </c>
      <c r="E154" s="130" t="s">
        <v>417</v>
      </c>
      <c r="F154" s="131" t="s">
        <v>418</v>
      </c>
      <c r="G154" s="132" t="s">
        <v>296</v>
      </c>
      <c r="H154" s="133">
        <v>1</v>
      </c>
      <c r="I154" s="134"/>
      <c r="J154" s="135">
        <f>ROUND(I154*H154,2)</f>
        <v>0</v>
      </c>
      <c r="K154" s="131" t="s">
        <v>3</v>
      </c>
      <c r="L154" s="33"/>
      <c r="M154" s="136" t="s">
        <v>3</v>
      </c>
      <c r="N154" s="137" t="s">
        <v>42</v>
      </c>
      <c r="P154" s="138">
        <f>O154*H154</f>
        <v>0</v>
      </c>
      <c r="Q154" s="138">
        <v>0</v>
      </c>
      <c r="R154" s="138">
        <f>Q154*H154</f>
        <v>0</v>
      </c>
      <c r="S154" s="138">
        <v>0</v>
      </c>
      <c r="T154" s="139">
        <f>S154*H154</f>
        <v>0</v>
      </c>
      <c r="AR154" s="140" t="s">
        <v>120</v>
      </c>
      <c r="AT154" s="140" t="s">
        <v>115</v>
      </c>
      <c r="AU154" s="140" t="s">
        <v>81</v>
      </c>
      <c r="AY154" s="18" t="s">
        <v>112</v>
      </c>
      <c r="BE154" s="141">
        <f>IF(N154="základní",J154,0)</f>
        <v>0</v>
      </c>
      <c r="BF154" s="141">
        <f>IF(N154="snížená",J154,0)</f>
        <v>0</v>
      </c>
      <c r="BG154" s="141">
        <f>IF(N154="zákl. přenesená",J154,0)</f>
        <v>0</v>
      </c>
      <c r="BH154" s="141">
        <f>IF(N154="sníž. přenesená",J154,0)</f>
        <v>0</v>
      </c>
      <c r="BI154" s="141">
        <f>IF(N154="nulová",J154,0)</f>
        <v>0</v>
      </c>
      <c r="BJ154" s="18" t="s">
        <v>79</v>
      </c>
      <c r="BK154" s="141">
        <f>ROUND(I154*H154,2)</f>
        <v>0</v>
      </c>
      <c r="BL154" s="18" t="s">
        <v>120</v>
      </c>
      <c r="BM154" s="140" t="s">
        <v>419</v>
      </c>
    </row>
    <row r="155" spans="2:65" s="1" customFormat="1" ht="10.199999999999999">
      <c r="B155" s="33"/>
      <c r="D155" s="142" t="s">
        <v>122</v>
      </c>
      <c r="F155" s="143" t="s">
        <v>420</v>
      </c>
      <c r="I155" s="144"/>
      <c r="L155" s="33"/>
      <c r="M155" s="145"/>
      <c r="T155" s="54"/>
      <c r="AT155" s="18" t="s">
        <v>122</v>
      </c>
      <c r="AU155" s="18" t="s">
        <v>81</v>
      </c>
    </row>
    <row r="156" spans="2:65" s="1" customFormat="1" ht="28.8">
      <c r="B156" s="33"/>
      <c r="D156" s="142" t="s">
        <v>126</v>
      </c>
      <c r="F156" s="148" t="s">
        <v>356</v>
      </c>
      <c r="I156" s="144"/>
      <c r="L156" s="33"/>
      <c r="M156" s="145"/>
      <c r="T156" s="54"/>
      <c r="AT156" s="18" t="s">
        <v>126</v>
      </c>
      <c r="AU156" s="18" t="s">
        <v>81</v>
      </c>
    </row>
    <row r="157" spans="2:65" s="12" customFormat="1" ht="10.199999999999999">
      <c r="B157" s="149"/>
      <c r="D157" s="142" t="s">
        <v>128</v>
      </c>
      <c r="E157" s="150" t="s">
        <v>3</v>
      </c>
      <c r="F157" s="151" t="s">
        <v>421</v>
      </c>
      <c r="H157" s="150" t="s">
        <v>3</v>
      </c>
      <c r="I157" s="152"/>
      <c r="L157" s="149"/>
      <c r="M157" s="153"/>
      <c r="T157" s="154"/>
      <c r="AT157" s="150" t="s">
        <v>128</v>
      </c>
      <c r="AU157" s="150" t="s">
        <v>81</v>
      </c>
      <c r="AV157" s="12" t="s">
        <v>79</v>
      </c>
      <c r="AW157" s="12" t="s">
        <v>33</v>
      </c>
      <c r="AX157" s="12" t="s">
        <v>71</v>
      </c>
      <c r="AY157" s="150" t="s">
        <v>112</v>
      </c>
    </row>
    <row r="158" spans="2:65" s="13" customFormat="1" ht="10.199999999999999">
      <c r="B158" s="155"/>
      <c r="D158" s="142" t="s">
        <v>128</v>
      </c>
      <c r="E158" s="156" t="s">
        <v>3</v>
      </c>
      <c r="F158" s="157" t="s">
        <v>79</v>
      </c>
      <c r="H158" s="158">
        <v>1</v>
      </c>
      <c r="I158" s="159"/>
      <c r="L158" s="155"/>
      <c r="M158" s="160"/>
      <c r="T158" s="161"/>
      <c r="AT158" s="156" t="s">
        <v>128</v>
      </c>
      <c r="AU158" s="156" t="s">
        <v>81</v>
      </c>
      <c r="AV158" s="13" t="s">
        <v>81</v>
      </c>
      <c r="AW158" s="13" t="s">
        <v>33</v>
      </c>
      <c r="AX158" s="13" t="s">
        <v>79</v>
      </c>
      <c r="AY158" s="156" t="s">
        <v>112</v>
      </c>
    </row>
    <row r="159" spans="2:65" s="1" customFormat="1" ht="16.5" customHeight="1">
      <c r="B159" s="128"/>
      <c r="C159" s="129" t="s">
        <v>120</v>
      </c>
      <c r="D159" s="129" t="s">
        <v>115</v>
      </c>
      <c r="E159" s="130" t="s">
        <v>422</v>
      </c>
      <c r="F159" s="131" t="s">
        <v>423</v>
      </c>
      <c r="G159" s="132" t="s">
        <v>296</v>
      </c>
      <c r="H159" s="133">
        <v>1</v>
      </c>
      <c r="I159" s="134"/>
      <c r="J159" s="135">
        <f>ROUND(I159*H159,2)</f>
        <v>0</v>
      </c>
      <c r="K159" s="131" t="s">
        <v>3</v>
      </c>
      <c r="L159" s="33"/>
      <c r="M159" s="136" t="s">
        <v>3</v>
      </c>
      <c r="N159" s="137" t="s">
        <v>42</v>
      </c>
      <c r="P159" s="138">
        <f>O159*H159</f>
        <v>0</v>
      </c>
      <c r="Q159" s="138">
        <v>0</v>
      </c>
      <c r="R159" s="138">
        <f>Q159*H159</f>
        <v>0</v>
      </c>
      <c r="S159" s="138">
        <v>0</v>
      </c>
      <c r="T159" s="139">
        <f>S159*H159</f>
        <v>0</v>
      </c>
      <c r="AR159" s="140" t="s">
        <v>120</v>
      </c>
      <c r="AT159" s="140" t="s">
        <v>115</v>
      </c>
      <c r="AU159" s="140" t="s">
        <v>81</v>
      </c>
      <c r="AY159" s="18" t="s">
        <v>112</v>
      </c>
      <c r="BE159" s="141">
        <f>IF(N159="základní",J159,0)</f>
        <v>0</v>
      </c>
      <c r="BF159" s="141">
        <f>IF(N159="snížená",J159,0)</f>
        <v>0</v>
      </c>
      <c r="BG159" s="141">
        <f>IF(N159="zákl. přenesená",J159,0)</f>
        <v>0</v>
      </c>
      <c r="BH159" s="141">
        <f>IF(N159="sníž. přenesená",J159,0)</f>
        <v>0</v>
      </c>
      <c r="BI159" s="141">
        <f>IF(N159="nulová",J159,0)</f>
        <v>0</v>
      </c>
      <c r="BJ159" s="18" t="s">
        <v>79</v>
      </c>
      <c r="BK159" s="141">
        <f>ROUND(I159*H159,2)</f>
        <v>0</v>
      </c>
      <c r="BL159" s="18" t="s">
        <v>120</v>
      </c>
      <c r="BM159" s="140" t="s">
        <v>424</v>
      </c>
    </row>
    <row r="160" spans="2:65" s="1" customFormat="1" ht="10.199999999999999">
      <c r="B160" s="33"/>
      <c r="D160" s="142" t="s">
        <v>122</v>
      </c>
      <c r="F160" s="143" t="s">
        <v>425</v>
      </c>
      <c r="I160" s="144"/>
      <c r="L160" s="33"/>
      <c r="M160" s="145"/>
      <c r="T160" s="54"/>
      <c r="AT160" s="18" t="s">
        <v>122</v>
      </c>
      <c r="AU160" s="18" t="s">
        <v>81</v>
      </c>
    </row>
    <row r="161" spans="2:65" s="1" customFormat="1" ht="28.8">
      <c r="B161" s="33"/>
      <c r="D161" s="142" t="s">
        <v>126</v>
      </c>
      <c r="F161" s="148" t="s">
        <v>356</v>
      </c>
      <c r="I161" s="144"/>
      <c r="L161" s="33"/>
      <c r="M161" s="145"/>
      <c r="T161" s="54"/>
      <c r="AT161" s="18" t="s">
        <v>126</v>
      </c>
      <c r="AU161" s="18" t="s">
        <v>81</v>
      </c>
    </row>
    <row r="162" spans="2:65" s="12" customFormat="1" ht="10.199999999999999">
      <c r="B162" s="149"/>
      <c r="D162" s="142" t="s">
        <v>128</v>
      </c>
      <c r="E162" s="150" t="s">
        <v>3</v>
      </c>
      <c r="F162" s="151" t="s">
        <v>426</v>
      </c>
      <c r="H162" s="150" t="s">
        <v>3</v>
      </c>
      <c r="I162" s="152"/>
      <c r="L162" s="149"/>
      <c r="M162" s="153"/>
      <c r="T162" s="154"/>
      <c r="AT162" s="150" t="s">
        <v>128</v>
      </c>
      <c r="AU162" s="150" t="s">
        <v>81</v>
      </c>
      <c r="AV162" s="12" t="s">
        <v>79</v>
      </c>
      <c r="AW162" s="12" t="s">
        <v>33</v>
      </c>
      <c r="AX162" s="12" t="s">
        <v>71</v>
      </c>
      <c r="AY162" s="150" t="s">
        <v>112</v>
      </c>
    </row>
    <row r="163" spans="2:65" s="13" customFormat="1" ht="10.199999999999999">
      <c r="B163" s="155"/>
      <c r="D163" s="142" t="s">
        <v>128</v>
      </c>
      <c r="E163" s="156" t="s">
        <v>3</v>
      </c>
      <c r="F163" s="157" t="s">
        <v>79</v>
      </c>
      <c r="H163" s="158">
        <v>1</v>
      </c>
      <c r="I163" s="159"/>
      <c r="L163" s="155"/>
      <c r="M163" s="160"/>
      <c r="T163" s="161"/>
      <c r="AT163" s="156" t="s">
        <v>128</v>
      </c>
      <c r="AU163" s="156" t="s">
        <v>81</v>
      </c>
      <c r="AV163" s="13" t="s">
        <v>81</v>
      </c>
      <c r="AW163" s="13" t="s">
        <v>33</v>
      </c>
      <c r="AX163" s="13" t="s">
        <v>79</v>
      </c>
      <c r="AY163" s="156" t="s">
        <v>112</v>
      </c>
    </row>
    <row r="164" spans="2:65" s="1" customFormat="1" ht="16.5" customHeight="1">
      <c r="B164" s="128"/>
      <c r="C164" s="129" t="s">
        <v>263</v>
      </c>
      <c r="D164" s="129" t="s">
        <v>115</v>
      </c>
      <c r="E164" s="130" t="s">
        <v>427</v>
      </c>
      <c r="F164" s="131" t="s">
        <v>428</v>
      </c>
      <c r="G164" s="132" t="s">
        <v>296</v>
      </c>
      <c r="H164" s="133">
        <v>1</v>
      </c>
      <c r="I164" s="134"/>
      <c r="J164" s="135">
        <f>ROUND(I164*H164,2)</f>
        <v>0</v>
      </c>
      <c r="K164" s="131" t="s">
        <v>3</v>
      </c>
      <c r="L164" s="33"/>
      <c r="M164" s="136" t="s">
        <v>3</v>
      </c>
      <c r="N164" s="137" t="s">
        <v>42</v>
      </c>
      <c r="P164" s="138">
        <f>O164*H164</f>
        <v>0</v>
      </c>
      <c r="Q164" s="138">
        <v>0</v>
      </c>
      <c r="R164" s="138">
        <f>Q164*H164</f>
        <v>0</v>
      </c>
      <c r="S164" s="138">
        <v>0</v>
      </c>
      <c r="T164" s="139">
        <f>S164*H164</f>
        <v>0</v>
      </c>
      <c r="AR164" s="140" t="s">
        <v>120</v>
      </c>
      <c r="AT164" s="140" t="s">
        <v>115</v>
      </c>
      <c r="AU164" s="140" t="s">
        <v>81</v>
      </c>
      <c r="AY164" s="18" t="s">
        <v>112</v>
      </c>
      <c r="BE164" s="141">
        <f>IF(N164="základní",J164,0)</f>
        <v>0</v>
      </c>
      <c r="BF164" s="141">
        <f>IF(N164="snížená",J164,0)</f>
        <v>0</v>
      </c>
      <c r="BG164" s="141">
        <f>IF(N164="zákl. přenesená",J164,0)</f>
        <v>0</v>
      </c>
      <c r="BH164" s="141">
        <f>IF(N164="sníž. přenesená",J164,0)</f>
        <v>0</v>
      </c>
      <c r="BI164" s="141">
        <f>IF(N164="nulová",J164,0)</f>
        <v>0</v>
      </c>
      <c r="BJ164" s="18" t="s">
        <v>79</v>
      </c>
      <c r="BK164" s="141">
        <f>ROUND(I164*H164,2)</f>
        <v>0</v>
      </c>
      <c r="BL164" s="18" t="s">
        <v>120</v>
      </c>
      <c r="BM164" s="140" t="s">
        <v>429</v>
      </c>
    </row>
    <row r="165" spans="2:65" s="1" customFormat="1" ht="10.199999999999999">
      <c r="B165" s="33"/>
      <c r="D165" s="142" t="s">
        <v>122</v>
      </c>
      <c r="F165" s="143" t="s">
        <v>430</v>
      </c>
      <c r="I165" s="144"/>
      <c r="L165" s="33"/>
      <c r="M165" s="145"/>
      <c r="T165" s="54"/>
      <c r="AT165" s="18" t="s">
        <v>122</v>
      </c>
      <c r="AU165" s="18" t="s">
        <v>81</v>
      </c>
    </row>
    <row r="166" spans="2:65" s="1" customFormat="1" ht="28.8">
      <c r="B166" s="33"/>
      <c r="D166" s="142" t="s">
        <v>126</v>
      </c>
      <c r="F166" s="148" t="s">
        <v>356</v>
      </c>
      <c r="I166" s="144"/>
      <c r="L166" s="33"/>
      <c r="M166" s="145"/>
      <c r="T166" s="54"/>
      <c r="AT166" s="18" t="s">
        <v>126</v>
      </c>
      <c r="AU166" s="18" t="s">
        <v>81</v>
      </c>
    </row>
    <row r="167" spans="2:65" s="12" customFormat="1" ht="10.199999999999999">
      <c r="B167" s="149"/>
      <c r="D167" s="142" t="s">
        <v>128</v>
      </c>
      <c r="E167" s="150" t="s">
        <v>3</v>
      </c>
      <c r="F167" s="151" t="s">
        <v>431</v>
      </c>
      <c r="H167" s="150" t="s">
        <v>3</v>
      </c>
      <c r="I167" s="152"/>
      <c r="L167" s="149"/>
      <c r="M167" s="153"/>
      <c r="T167" s="154"/>
      <c r="AT167" s="150" t="s">
        <v>128</v>
      </c>
      <c r="AU167" s="150" t="s">
        <v>81</v>
      </c>
      <c r="AV167" s="12" t="s">
        <v>79</v>
      </c>
      <c r="AW167" s="12" t="s">
        <v>33</v>
      </c>
      <c r="AX167" s="12" t="s">
        <v>71</v>
      </c>
      <c r="AY167" s="150" t="s">
        <v>112</v>
      </c>
    </row>
    <row r="168" spans="2:65" s="13" customFormat="1" ht="10.199999999999999">
      <c r="B168" s="155"/>
      <c r="D168" s="142" t="s">
        <v>128</v>
      </c>
      <c r="E168" s="156" t="s">
        <v>3</v>
      </c>
      <c r="F168" s="157" t="s">
        <v>79</v>
      </c>
      <c r="H168" s="158">
        <v>1</v>
      </c>
      <c r="I168" s="159"/>
      <c r="L168" s="155"/>
      <c r="M168" s="160"/>
      <c r="T168" s="161"/>
      <c r="AT168" s="156" t="s">
        <v>128</v>
      </c>
      <c r="AU168" s="156" t="s">
        <v>81</v>
      </c>
      <c r="AV168" s="13" t="s">
        <v>81</v>
      </c>
      <c r="AW168" s="13" t="s">
        <v>33</v>
      </c>
      <c r="AX168" s="13" t="s">
        <v>79</v>
      </c>
      <c r="AY168" s="156" t="s">
        <v>112</v>
      </c>
    </row>
    <row r="169" spans="2:65" s="1" customFormat="1" ht="16.5" customHeight="1">
      <c r="B169" s="128"/>
      <c r="C169" s="129" t="s">
        <v>274</v>
      </c>
      <c r="D169" s="129" t="s">
        <v>115</v>
      </c>
      <c r="E169" s="130" t="s">
        <v>432</v>
      </c>
      <c r="F169" s="131" t="s">
        <v>433</v>
      </c>
      <c r="G169" s="132" t="s">
        <v>296</v>
      </c>
      <c r="H169" s="133">
        <v>2</v>
      </c>
      <c r="I169" s="134"/>
      <c r="J169" s="135">
        <f>ROUND(I169*H169,2)</f>
        <v>0</v>
      </c>
      <c r="K169" s="131" t="s">
        <v>3</v>
      </c>
      <c r="L169" s="33"/>
      <c r="M169" s="136" t="s">
        <v>3</v>
      </c>
      <c r="N169" s="137" t="s">
        <v>42</v>
      </c>
      <c r="P169" s="138">
        <f>O169*H169</f>
        <v>0</v>
      </c>
      <c r="Q169" s="138">
        <v>0</v>
      </c>
      <c r="R169" s="138">
        <f>Q169*H169</f>
        <v>0</v>
      </c>
      <c r="S169" s="138">
        <v>0</v>
      </c>
      <c r="T169" s="139">
        <f>S169*H169</f>
        <v>0</v>
      </c>
      <c r="AR169" s="140" t="s">
        <v>120</v>
      </c>
      <c r="AT169" s="140" t="s">
        <v>115</v>
      </c>
      <c r="AU169" s="140" t="s">
        <v>81</v>
      </c>
      <c r="AY169" s="18" t="s">
        <v>112</v>
      </c>
      <c r="BE169" s="141">
        <f>IF(N169="základní",J169,0)</f>
        <v>0</v>
      </c>
      <c r="BF169" s="141">
        <f>IF(N169="snížená",J169,0)</f>
        <v>0</v>
      </c>
      <c r="BG169" s="141">
        <f>IF(N169="zákl. přenesená",J169,0)</f>
        <v>0</v>
      </c>
      <c r="BH169" s="141">
        <f>IF(N169="sníž. přenesená",J169,0)</f>
        <v>0</v>
      </c>
      <c r="BI169" s="141">
        <f>IF(N169="nulová",J169,0)</f>
        <v>0</v>
      </c>
      <c r="BJ169" s="18" t="s">
        <v>79</v>
      </c>
      <c r="BK169" s="141">
        <f>ROUND(I169*H169,2)</f>
        <v>0</v>
      </c>
      <c r="BL169" s="18" t="s">
        <v>120</v>
      </c>
      <c r="BM169" s="140" t="s">
        <v>434</v>
      </c>
    </row>
    <row r="170" spans="2:65" s="1" customFormat="1" ht="10.199999999999999">
      <c r="B170" s="33"/>
      <c r="D170" s="142" t="s">
        <v>122</v>
      </c>
      <c r="F170" s="143" t="s">
        <v>435</v>
      </c>
      <c r="I170" s="144"/>
      <c r="L170" s="33"/>
      <c r="M170" s="145"/>
      <c r="T170" s="54"/>
      <c r="AT170" s="18" t="s">
        <v>122</v>
      </c>
      <c r="AU170" s="18" t="s">
        <v>81</v>
      </c>
    </row>
    <row r="171" spans="2:65" s="1" customFormat="1" ht="28.8">
      <c r="B171" s="33"/>
      <c r="D171" s="142" t="s">
        <v>126</v>
      </c>
      <c r="F171" s="148" t="s">
        <v>356</v>
      </c>
      <c r="I171" s="144"/>
      <c r="L171" s="33"/>
      <c r="M171" s="145"/>
      <c r="T171" s="54"/>
      <c r="AT171" s="18" t="s">
        <v>126</v>
      </c>
      <c r="AU171" s="18" t="s">
        <v>81</v>
      </c>
    </row>
    <row r="172" spans="2:65" s="12" customFormat="1" ht="10.199999999999999">
      <c r="B172" s="149"/>
      <c r="D172" s="142" t="s">
        <v>128</v>
      </c>
      <c r="E172" s="150" t="s">
        <v>3</v>
      </c>
      <c r="F172" s="151" t="s">
        <v>436</v>
      </c>
      <c r="H172" s="150" t="s">
        <v>3</v>
      </c>
      <c r="I172" s="152"/>
      <c r="L172" s="149"/>
      <c r="M172" s="153"/>
      <c r="T172" s="154"/>
      <c r="AT172" s="150" t="s">
        <v>128</v>
      </c>
      <c r="AU172" s="150" t="s">
        <v>81</v>
      </c>
      <c r="AV172" s="12" t="s">
        <v>79</v>
      </c>
      <c r="AW172" s="12" t="s">
        <v>33</v>
      </c>
      <c r="AX172" s="12" t="s">
        <v>71</v>
      </c>
      <c r="AY172" s="150" t="s">
        <v>112</v>
      </c>
    </row>
    <row r="173" spans="2:65" s="13" customFormat="1" ht="10.199999999999999">
      <c r="B173" s="155"/>
      <c r="D173" s="142" t="s">
        <v>128</v>
      </c>
      <c r="E173" s="156" t="s">
        <v>3</v>
      </c>
      <c r="F173" s="157" t="s">
        <v>81</v>
      </c>
      <c r="H173" s="158">
        <v>2</v>
      </c>
      <c r="I173" s="159"/>
      <c r="L173" s="155"/>
      <c r="M173" s="160"/>
      <c r="T173" s="161"/>
      <c r="AT173" s="156" t="s">
        <v>128</v>
      </c>
      <c r="AU173" s="156" t="s">
        <v>81</v>
      </c>
      <c r="AV173" s="13" t="s">
        <v>81</v>
      </c>
      <c r="AW173" s="13" t="s">
        <v>33</v>
      </c>
      <c r="AX173" s="13" t="s">
        <v>79</v>
      </c>
      <c r="AY173" s="156" t="s">
        <v>112</v>
      </c>
    </row>
    <row r="174" spans="2:65" s="1" customFormat="1" ht="16.5" customHeight="1">
      <c r="B174" s="128"/>
      <c r="C174" s="129" t="s">
        <v>285</v>
      </c>
      <c r="D174" s="129" t="s">
        <v>115</v>
      </c>
      <c r="E174" s="130" t="s">
        <v>437</v>
      </c>
      <c r="F174" s="131" t="s">
        <v>438</v>
      </c>
      <c r="G174" s="132" t="s">
        <v>296</v>
      </c>
      <c r="H174" s="133">
        <v>1</v>
      </c>
      <c r="I174" s="134"/>
      <c r="J174" s="135">
        <f>ROUND(I174*H174,2)</f>
        <v>0</v>
      </c>
      <c r="K174" s="131" t="s">
        <v>3</v>
      </c>
      <c r="L174" s="33"/>
      <c r="M174" s="136" t="s">
        <v>3</v>
      </c>
      <c r="N174" s="137" t="s">
        <v>42</v>
      </c>
      <c r="P174" s="138">
        <f>O174*H174</f>
        <v>0</v>
      </c>
      <c r="Q174" s="138">
        <v>0</v>
      </c>
      <c r="R174" s="138">
        <f>Q174*H174</f>
        <v>0</v>
      </c>
      <c r="S174" s="138">
        <v>0</v>
      </c>
      <c r="T174" s="139">
        <f>S174*H174</f>
        <v>0</v>
      </c>
      <c r="AR174" s="140" t="s">
        <v>120</v>
      </c>
      <c r="AT174" s="140" t="s">
        <v>115</v>
      </c>
      <c r="AU174" s="140" t="s">
        <v>81</v>
      </c>
      <c r="AY174" s="18" t="s">
        <v>112</v>
      </c>
      <c r="BE174" s="141">
        <f>IF(N174="základní",J174,0)</f>
        <v>0</v>
      </c>
      <c r="BF174" s="141">
        <f>IF(N174="snížená",J174,0)</f>
        <v>0</v>
      </c>
      <c r="BG174" s="141">
        <f>IF(N174="zákl. přenesená",J174,0)</f>
        <v>0</v>
      </c>
      <c r="BH174" s="141">
        <f>IF(N174="sníž. přenesená",J174,0)</f>
        <v>0</v>
      </c>
      <c r="BI174" s="141">
        <f>IF(N174="nulová",J174,0)</f>
        <v>0</v>
      </c>
      <c r="BJ174" s="18" t="s">
        <v>79</v>
      </c>
      <c r="BK174" s="141">
        <f>ROUND(I174*H174,2)</f>
        <v>0</v>
      </c>
      <c r="BL174" s="18" t="s">
        <v>120</v>
      </c>
      <c r="BM174" s="140" t="s">
        <v>439</v>
      </c>
    </row>
    <row r="175" spans="2:65" s="1" customFormat="1" ht="10.199999999999999">
      <c r="B175" s="33"/>
      <c r="D175" s="142" t="s">
        <v>122</v>
      </c>
      <c r="F175" s="143" t="s">
        <v>440</v>
      </c>
      <c r="I175" s="144"/>
      <c r="L175" s="33"/>
      <c r="M175" s="145"/>
      <c r="T175" s="54"/>
      <c r="AT175" s="18" t="s">
        <v>122</v>
      </c>
      <c r="AU175" s="18" t="s">
        <v>81</v>
      </c>
    </row>
    <row r="176" spans="2:65" s="1" customFormat="1" ht="28.8">
      <c r="B176" s="33"/>
      <c r="D176" s="142" t="s">
        <v>126</v>
      </c>
      <c r="F176" s="148" t="s">
        <v>356</v>
      </c>
      <c r="I176" s="144"/>
      <c r="L176" s="33"/>
      <c r="M176" s="145"/>
      <c r="T176" s="54"/>
      <c r="AT176" s="18" t="s">
        <v>126</v>
      </c>
      <c r="AU176" s="18" t="s">
        <v>81</v>
      </c>
    </row>
    <row r="177" spans="2:65" s="12" customFormat="1" ht="10.199999999999999">
      <c r="B177" s="149"/>
      <c r="D177" s="142" t="s">
        <v>128</v>
      </c>
      <c r="E177" s="150" t="s">
        <v>3</v>
      </c>
      <c r="F177" s="151" t="s">
        <v>436</v>
      </c>
      <c r="H177" s="150" t="s">
        <v>3</v>
      </c>
      <c r="I177" s="152"/>
      <c r="L177" s="149"/>
      <c r="M177" s="153"/>
      <c r="T177" s="154"/>
      <c r="AT177" s="150" t="s">
        <v>128</v>
      </c>
      <c r="AU177" s="150" t="s">
        <v>81</v>
      </c>
      <c r="AV177" s="12" t="s">
        <v>79</v>
      </c>
      <c r="AW177" s="12" t="s">
        <v>33</v>
      </c>
      <c r="AX177" s="12" t="s">
        <v>71</v>
      </c>
      <c r="AY177" s="150" t="s">
        <v>112</v>
      </c>
    </row>
    <row r="178" spans="2:65" s="13" customFormat="1" ht="10.199999999999999">
      <c r="B178" s="155"/>
      <c r="D178" s="142" t="s">
        <v>128</v>
      </c>
      <c r="E178" s="156" t="s">
        <v>3</v>
      </c>
      <c r="F178" s="157" t="s">
        <v>79</v>
      </c>
      <c r="H178" s="158">
        <v>1</v>
      </c>
      <c r="I178" s="159"/>
      <c r="L178" s="155"/>
      <c r="M178" s="160"/>
      <c r="T178" s="161"/>
      <c r="AT178" s="156" t="s">
        <v>128</v>
      </c>
      <c r="AU178" s="156" t="s">
        <v>81</v>
      </c>
      <c r="AV178" s="13" t="s">
        <v>81</v>
      </c>
      <c r="AW178" s="13" t="s">
        <v>33</v>
      </c>
      <c r="AX178" s="13" t="s">
        <v>79</v>
      </c>
      <c r="AY178" s="156" t="s">
        <v>112</v>
      </c>
    </row>
    <row r="179" spans="2:65" s="1" customFormat="1" ht="16.5" customHeight="1">
      <c r="B179" s="128"/>
      <c r="C179" s="129" t="s">
        <v>293</v>
      </c>
      <c r="D179" s="129" t="s">
        <v>115</v>
      </c>
      <c r="E179" s="130" t="s">
        <v>441</v>
      </c>
      <c r="F179" s="131" t="s">
        <v>442</v>
      </c>
      <c r="G179" s="132" t="s">
        <v>296</v>
      </c>
      <c r="H179" s="133">
        <v>4</v>
      </c>
      <c r="I179" s="134"/>
      <c r="J179" s="135">
        <f>ROUND(I179*H179,2)</f>
        <v>0</v>
      </c>
      <c r="K179" s="131" t="s">
        <v>3</v>
      </c>
      <c r="L179" s="33"/>
      <c r="M179" s="136" t="s">
        <v>3</v>
      </c>
      <c r="N179" s="137" t="s">
        <v>42</v>
      </c>
      <c r="P179" s="138">
        <f>O179*H179</f>
        <v>0</v>
      </c>
      <c r="Q179" s="138">
        <v>0</v>
      </c>
      <c r="R179" s="138">
        <f>Q179*H179</f>
        <v>0</v>
      </c>
      <c r="S179" s="138">
        <v>0</v>
      </c>
      <c r="T179" s="139">
        <f>S179*H179</f>
        <v>0</v>
      </c>
      <c r="AR179" s="140" t="s">
        <v>120</v>
      </c>
      <c r="AT179" s="140" t="s">
        <v>115</v>
      </c>
      <c r="AU179" s="140" t="s">
        <v>81</v>
      </c>
      <c r="AY179" s="18" t="s">
        <v>112</v>
      </c>
      <c r="BE179" s="141">
        <f>IF(N179="základní",J179,0)</f>
        <v>0</v>
      </c>
      <c r="BF179" s="141">
        <f>IF(N179="snížená",J179,0)</f>
        <v>0</v>
      </c>
      <c r="BG179" s="141">
        <f>IF(N179="zákl. přenesená",J179,0)</f>
        <v>0</v>
      </c>
      <c r="BH179" s="141">
        <f>IF(N179="sníž. přenesená",J179,0)</f>
        <v>0</v>
      </c>
      <c r="BI179" s="141">
        <f>IF(N179="nulová",J179,0)</f>
        <v>0</v>
      </c>
      <c r="BJ179" s="18" t="s">
        <v>79</v>
      </c>
      <c r="BK179" s="141">
        <f>ROUND(I179*H179,2)</f>
        <v>0</v>
      </c>
      <c r="BL179" s="18" t="s">
        <v>120</v>
      </c>
      <c r="BM179" s="140" t="s">
        <v>443</v>
      </c>
    </row>
    <row r="180" spans="2:65" s="1" customFormat="1" ht="10.199999999999999">
      <c r="B180" s="33"/>
      <c r="D180" s="142" t="s">
        <v>122</v>
      </c>
      <c r="F180" s="143" t="s">
        <v>444</v>
      </c>
      <c r="I180" s="144"/>
      <c r="L180" s="33"/>
      <c r="M180" s="145"/>
      <c r="T180" s="54"/>
      <c r="AT180" s="18" t="s">
        <v>122</v>
      </c>
      <c r="AU180" s="18" t="s">
        <v>81</v>
      </c>
    </row>
    <row r="181" spans="2:65" s="1" customFormat="1" ht="28.8">
      <c r="B181" s="33"/>
      <c r="D181" s="142" t="s">
        <v>126</v>
      </c>
      <c r="F181" s="148" t="s">
        <v>356</v>
      </c>
      <c r="I181" s="144"/>
      <c r="L181" s="33"/>
      <c r="M181" s="145"/>
      <c r="T181" s="54"/>
      <c r="AT181" s="18" t="s">
        <v>126</v>
      </c>
      <c r="AU181" s="18" t="s">
        <v>81</v>
      </c>
    </row>
    <row r="182" spans="2:65" s="12" customFormat="1" ht="10.199999999999999">
      <c r="B182" s="149"/>
      <c r="D182" s="142" t="s">
        <v>128</v>
      </c>
      <c r="E182" s="150" t="s">
        <v>3</v>
      </c>
      <c r="F182" s="151" t="s">
        <v>436</v>
      </c>
      <c r="H182" s="150" t="s">
        <v>3</v>
      </c>
      <c r="I182" s="152"/>
      <c r="L182" s="149"/>
      <c r="M182" s="153"/>
      <c r="T182" s="154"/>
      <c r="AT182" s="150" t="s">
        <v>128</v>
      </c>
      <c r="AU182" s="150" t="s">
        <v>81</v>
      </c>
      <c r="AV182" s="12" t="s">
        <v>79</v>
      </c>
      <c r="AW182" s="12" t="s">
        <v>33</v>
      </c>
      <c r="AX182" s="12" t="s">
        <v>71</v>
      </c>
      <c r="AY182" s="150" t="s">
        <v>112</v>
      </c>
    </row>
    <row r="183" spans="2:65" s="13" customFormat="1" ht="10.199999999999999">
      <c r="B183" s="155"/>
      <c r="D183" s="142" t="s">
        <v>128</v>
      </c>
      <c r="E183" s="156" t="s">
        <v>3</v>
      </c>
      <c r="F183" s="157" t="s">
        <v>145</v>
      </c>
      <c r="H183" s="158">
        <v>4</v>
      </c>
      <c r="I183" s="159"/>
      <c r="L183" s="155"/>
      <c r="M183" s="160"/>
      <c r="T183" s="161"/>
      <c r="AT183" s="156" t="s">
        <v>128</v>
      </c>
      <c r="AU183" s="156" t="s">
        <v>81</v>
      </c>
      <c r="AV183" s="13" t="s">
        <v>81</v>
      </c>
      <c r="AW183" s="13" t="s">
        <v>33</v>
      </c>
      <c r="AX183" s="13" t="s">
        <v>79</v>
      </c>
      <c r="AY183" s="156" t="s">
        <v>112</v>
      </c>
    </row>
    <row r="184" spans="2:65" s="1" customFormat="1" ht="16.5" customHeight="1">
      <c r="B184" s="128"/>
      <c r="C184" s="129" t="s">
        <v>8</v>
      </c>
      <c r="D184" s="129" t="s">
        <v>115</v>
      </c>
      <c r="E184" s="130" t="s">
        <v>445</v>
      </c>
      <c r="F184" s="131" t="s">
        <v>446</v>
      </c>
      <c r="G184" s="132" t="s">
        <v>296</v>
      </c>
      <c r="H184" s="133">
        <v>3</v>
      </c>
      <c r="I184" s="134"/>
      <c r="J184" s="135">
        <f>ROUND(I184*H184,2)</f>
        <v>0</v>
      </c>
      <c r="K184" s="131" t="s">
        <v>3</v>
      </c>
      <c r="L184" s="33"/>
      <c r="M184" s="136" t="s">
        <v>3</v>
      </c>
      <c r="N184" s="137" t="s">
        <v>42</v>
      </c>
      <c r="P184" s="138">
        <f>O184*H184</f>
        <v>0</v>
      </c>
      <c r="Q184" s="138">
        <v>0</v>
      </c>
      <c r="R184" s="138">
        <f>Q184*H184</f>
        <v>0</v>
      </c>
      <c r="S184" s="138">
        <v>0</v>
      </c>
      <c r="T184" s="139">
        <f>S184*H184</f>
        <v>0</v>
      </c>
      <c r="AR184" s="140" t="s">
        <v>120</v>
      </c>
      <c r="AT184" s="140" t="s">
        <v>115</v>
      </c>
      <c r="AU184" s="140" t="s">
        <v>81</v>
      </c>
      <c r="AY184" s="18" t="s">
        <v>112</v>
      </c>
      <c r="BE184" s="141">
        <f>IF(N184="základní",J184,0)</f>
        <v>0</v>
      </c>
      <c r="BF184" s="141">
        <f>IF(N184="snížená",J184,0)</f>
        <v>0</v>
      </c>
      <c r="BG184" s="141">
        <f>IF(N184="zákl. přenesená",J184,0)</f>
        <v>0</v>
      </c>
      <c r="BH184" s="141">
        <f>IF(N184="sníž. přenesená",J184,0)</f>
        <v>0</v>
      </c>
      <c r="BI184" s="141">
        <f>IF(N184="nulová",J184,0)</f>
        <v>0</v>
      </c>
      <c r="BJ184" s="18" t="s">
        <v>79</v>
      </c>
      <c r="BK184" s="141">
        <f>ROUND(I184*H184,2)</f>
        <v>0</v>
      </c>
      <c r="BL184" s="18" t="s">
        <v>120</v>
      </c>
      <c r="BM184" s="140" t="s">
        <v>447</v>
      </c>
    </row>
    <row r="185" spans="2:65" s="1" customFormat="1" ht="10.199999999999999">
      <c r="B185" s="33"/>
      <c r="D185" s="142" t="s">
        <v>122</v>
      </c>
      <c r="F185" s="143" t="s">
        <v>448</v>
      </c>
      <c r="I185" s="144"/>
      <c r="L185" s="33"/>
      <c r="M185" s="145"/>
      <c r="T185" s="54"/>
      <c r="AT185" s="18" t="s">
        <v>122</v>
      </c>
      <c r="AU185" s="18" t="s">
        <v>81</v>
      </c>
    </row>
    <row r="186" spans="2:65" s="1" customFormat="1" ht="28.8">
      <c r="B186" s="33"/>
      <c r="D186" s="142" t="s">
        <v>126</v>
      </c>
      <c r="F186" s="148" t="s">
        <v>356</v>
      </c>
      <c r="I186" s="144"/>
      <c r="L186" s="33"/>
      <c r="M186" s="145"/>
      <c r="T186" s="54"/>
      <c r="AT186" s="18" t="s">
        <v>126</v>
      </c>
      <c r="AU186" s="18" t="s">
        <v>81</v>
      </c>
    </row>
    <row r="187" spans="2:65" s="12" customFormat="1" ht="10.199999999999999">
      <c r="B187" s="149"/>
      <c r="D187" s="142" t="s">
        <v>128</v>
      </c>
      <c r="E187" s="150" t="s">
        <v>3</v>
      </c>
      <c r="F187" s="151" t="s">
        <v>449</v>
      </c>
      <c r="H187" s="150" t="s">
        <v>3</v>
      </c>
      <c r="I187" s="152"/>
      <c r="L187" s="149"/>
      <c r="M187" s="153"/>
      <c r="T187" s="154"/>
      <c r="AT187" s="150" t="s">
        <v>128</v>
      </c>
      <c r="AU187" s="150" t="s">
        <v>81</v>
      </c>
      <c r="AV187" s="12" t="s">
        <v>79</v>
      </c>
      <c r="AW187" s="12" t="s">
        <v>33</v>
      </c>
      <c r="AX187" s="12" t="s">
        <v>71</v>
      </c>
      <c r="AY187" s="150" t="s">
        <v>112</v>
      </c>
    </row>
    <row r="188" spans="2:65" s="13" customFormat="1" ht="10.199999999999999">
      <c r="B188" s="155"/>
      <c r="D188" s="142" t="s">
        <v>128</v>
      </c>
      <c r="E188" s="156" t="s">
        <v>3</v>
      </c>
      <c r="F188" s="157" t="s">
        <v>141</v>
      </c>
      <c r="H188" s="158">
        <v>3</v>
      </c>
      <c r="I188" s="159"/>
      <c r="L188" s="155"/>
      <c r="M188" s="160"/>
      <c r="T188" s="161"/>
      <c r="AT188" s="156" t="s">
        <v>128</v>
      </c>
      <c r="AU188" s="156" t="s">
        <v>81</v>
      </c>
      <c r="AV188" s="13" t="s">
        <v>81</v>
      </c>
      <c r="AW188" s="13" t="s">
        <v>33</v>
      </c>
      <c r="AX188" s="13" t="s">
        <v>79</v>
      </c>
      <c r="AY188" s="156" t="s">
        <v>112</v>
      </c>
    </row>
    <row r="189" spans="2:65" s="1" customFormat="1" ht="21.75" customHeight="1">
      <c r="B189" s="128"/>
      <c r="C189" s="129" t="s">
        <v>308</v>
      </c>
      <c r="D189" s="129" t="s">
        <v>115</v>
      </c>
      <c r="E189" s="130" t="s">
        <v>450</v>
      </c>
      <c r="F189" s="131" t="s">
        <v>451</v>
      </c>
      <c r="G189" s="132" t="s">
        <v>296</v>
      </c>
      <c r="H189" s="133">
        <v>1</v>
      </c>
      <c r="I189" s="134"/>
      <c r="J189" s="135">
        <f>ROUND(I189*H189,2)</f>
        <v>0</v>
      </c>
      <c r="K189" s="131" t="s">
        <v>3</v>
      </c>
      <c r="L189" s="33"/>
      <c r="M189" s="136" t="s">
        <v>3</v>
      </c>
      <c r="N189" s="137" t="s">
        <v>42</v>
      </c>
      <c r="P189" s="138">
        <f>O189*H189</f>
        <v>0</v>
      </c>
      <c r="Q189" s="138">
        <v>0</v>
      </c>
      <c r="R189" s="138">
        <f>Q189*H189</f>
        <v>0</v>
      </c>
      <c r="S189" s="138">
        <v>0</v>
      </c>
      <c r="T189" s="139">
        <f>S189*H189</f>
        <v>0</v>
      </c>
      <c r="AR189" s="140" t="s">
        <v>120</v>
      </c>
      <c r="AT189" s="140" t="s">
        <v>115</v>
      </c>
      <c r="AU189" s="140" t="s">
        <v>81</v>
      </c>
      <c r="AY189" s="18" t="s">
        <v>112</v>
      </c>
      <c r="BE189" s="141">
        <f>IF(N189="základní",J189,0)</f>
        <v>0</v>
      </c>
      <c r="BF189" s="141">
        <f>IF(N189="snížená",J189,0)</f>
        <v>0</v>
      </c>
      <c r="BG189" s="141">
        <f>IF(N189="zákl. přenesená",J189,0)</f>
        <v>0</v>
      </c>
      <c r="BH189" s="141">
        <f>IF(N189="sníž. přenesená",J189,0)</f>
        <v>0</v>
      </c>
      <c r="BI189" s="141">
        <f>IF(N189="nulová",J189,0)</f>
        <v>0</v>
      </c>
      <c r="BJ189" s="18" t="s">
        <v>79</v>
      </c>
      <c r="BK189" s="141">
        <f>ROUND(I189*H189,2)</f>
        <v>0</v>
      </c>
      <c r="BL189" s="18" t="s">
        <v>120</v>
      </c>
      <c r="BM189" s="140" t="s">
        <v>452</v>
      </c>
    </row>
    <row r="190" spans="2:65" s="1" customFormat="1" ht="10.199999999999999">
      <c r="B190" s="33"/>
      <c r="D190" s="142" t="s">
        <v>122</v>
      </c>
      <c r="F190" s="143" t="s">
        <v>453</v>
      </c>
      <c r="I190" s="144"/>
      <c r="L190" s="33"/>
      <c r="M190" s="145"/>
      <c r="T190" s="54"/>
      <c r="AT190" s="18" t="s">
        <v>122</v>
      </c>
      <c r="AU190" s="18" t="s">
        <v>81</v>
      </c>
    </row>
    <row r="191" spans="2:65" s="1" customFormat="1" ht="28.8">
      <c r="B191" s="33"/>
      <c r="D191" s="142" t="s">
        <v>126</v>
      </c>
      <c r="F191" s="148" t="s">
        <v>356</v>
      </c>
      <c r="I191" s="144"/>
      <c r="L191" s="33"/>
      <c r="M191" s="145"/>
      <c r="T191" s="54"/>
      <c r="AT191" s="18" t="s">
        <v>126</v>
      </c>
      <c r="AU191" s="18" t="s">
        <v>81</v>
      </c>
    </row>
    <row r="192" spans="2:65" s="12" customFormat="1" ht="10.199999999999999">
      <c r="B192" s="149"/>
      <c r="D192" s="142" t="s">
        <v>128</v>
      </c>
      <c r="E192" s="150" t="s">
        <v>3</v>
      </c>
      <c r="F192" s="151" t="s">
        <v>454</v>
      </c>
      <c r="H192" s="150" t="s">
        <v>3</v>
      </c>
      <c r="I192" s="152"/>
      <c r="L192" s="149"/>
      <c r="M192" s="153"/>
      <c r="T192" s="154"/>
      <c r="AT192" s="150" t="s">
        <v>128</v>
      </c>
      <c r="AU192" s="150" t="s">
        <v>81</v>
      </c>
      <c r="AV192" s="12" t="s">
        <v>79</v>
      </c>
      <c r="AW192" s="12" t="s">
        <v>33</v>
      </c>
      <c r="AX192" s="12" t="s">
        <v>71</v>
      </c>
      <c r="AY192" s="150" t="s">
        <v>112</v>
      </c>
    </row>
    <row r="193" spans="2:65" s="13" customFormat="1" ht="10.199999999999999">
      <c r="B193" s="155"/>
      <c r="D193" s="142" t="s">
        <v>128</v>
      </c>
      <c r="E193" s="156" t="s">
        <v>3</v>
      </c>
      <c r="F193" s="157" t="s">
        <v>79</v>
      </c>
      <c r="H193" s="158">
        <v>1</v>
      </c>
      <c r="I193" s="159"/>
      <c r="L193" s="155"/>
      <c r="M193" s="160"/>
      <c r="T193" s="161"/>
      <c r="AT193" s="156" t="s">
        <v>128</v>
      </c>
      <c r="AU193" s="156" t="s">
        <v>81</v>
      </c>
      <c r="AV193" s="13" t="s">
        <v>81</v>
      </c>
      <c r="AW193" s="13" t="s">
        <v>33</v>
      </c>
      <c r="AX193" s="13" t="s">
        <v>79</v>
      </c>
      <c r="AY193" s="156" t="s">
        <v>112</v>
      </c>
    </row>
    <row r="194" spans="2:65" s="1" customFormat="1" ht="21.75" customHeight="1">
      <c r="B194" s="128"/>
      <c r="C194" s="129" t="s">
        <v>316</v>
      </c>
      <c r="D194" s="129" t="s">
        <v>115</v>
      </c>
      <c r="E194" s="130" t="s">
        <v>455</v>
      </c>
      <c r="F194" s="131" t="s">
        <v>456</v>
      </c>
      <c r="G194" s="132" t="s">
        <v>296</v>
      </c>
      <c r="H194" s="133">
        <v>1</v>
      </c>
      <c r="I194" s="134"/>
      <c r="J194" s="135">
        <f>ROUND(I194*H194,2)</f>
        <v>0</v>
      </c>
      <c r="K194" s="131" t="s">
        <v>3</v>
      </c>
      <c r="L194" s="33"/>
      <c r="M194" s="136" t="s">
        <v>3</v>
      </c>
      <c r="N194" s="137" t="s">
        <v>42</v>
      </c>
      <c r="P194" s="138">
        <f>O194*H194</f>
        <v>0</v>
      </c>
      <c r="Q194" s="138">
        <v>0</v>
      </c>
      <c r="R194" s="138">
        <f>Q194*H194</f>
        <v>0</v>
      </c>
      <c r="S194" s="138">
        <v>0</v>
      </c>
      <c r="T194" s="139">
        <f>S194*H194</f>
        <v>0</v>
      </c>
      <c r="AR194" s="140" t="s">
        <v>120</v>
      </c>
      <c r="AT194" s="140" t="s">
        <v>115</v>
      </c>
      <c r="AU194" s="140" t="s">
        <v>81</v>
      </c>
      <c r="AY194" s="18" t="s">
        <v>112</v>
      </c>
      <c r="BE194" s="141">
        <f>IF(N194="základní",J194,0)</f>
        <v>0</v>
      </c>
      <c r="BF194" s="141">
        <f>IF(N194="snížená",J194,0)</f>
        <v>0</v>
      </c>
      <c r="BG194" s="141">
        <f>IF(N194="zákl. přenesená",J194,0)</f>
        <v>0</v>
      </c>
      <c r="BH194" s="141">
        <f>IF(N194="sníž. přenesená",J194,0)</f>
        <v>0</v>
      </c>
      <c r="BI194" s="141">
        <f>IF(N194="nulová",J194,0)</f>
        <v>0</v>
      </c>
      <c r="BJ194" s="18" t="s">
        <v>79</v>
      </c>
      <c r="BK194" s="141">
        <f>ROUND(I194*H194,2)</f>
        <v>0</v>
      </c>
      <c r="BL194" s="18" t="s">
        <v>120</v>
      </c>
      <c r="BM194" s="140" t="s">
        <v>457</v>
      </c>
    </row>
    <row r="195" spans="2:65" s="1" customFormat="1" ht="10.199999999999999">
      <c r="B195" s="33"/>
      <c r="D195" s="142" t="s">
        <v>122</v>
      </c>
      <c r="F195" s="143" t="s">
        <v>458</v>
      </c>
      <c r="I195" s="144"/>
      <c r="L195" s="33"/>
      <c r="M195" s="145"/>
      <c r="T195" s="54"/>
      <c r="AT195" s="18" t="s">
        <v>122</v>
      </c>
      <c r="AU195" s="18" t="s">
        <v>81</v>
      </c>
    </row>
    <row r="196" spans="2:65" s="1" customFormat="1" ht="28.8">
      <c r="B196" s="33"/>
      <c r="D196" s="142" t="s">
        <v>126</v>
      </c>
      <c r="F196" s="148" t="s">
        <v>356</v>
      </c>
      <c r="I196" s="144"/>
      <c r="L196" s="33"/>
      <c r="M196" s="145"/>
      <c r="T196" s="54"/>
      <c r="AT196" s="18" t="s">
        <v>126</v>
      </c>
      <c r="AU196" s="18" t="s">
        <v>81</v>
      </c>
    </row>
    <row r="197" spans="2:65" s="12" customFormat="1" ht="10.199999999999999">
      <c r="B197" s="149"/>
      <c r="D197" s="142" t="s">
        <v>128</v>
      </c>
      <c r="E197" s="150" t="s">
        <v>3</v>
      </c>
      <c r="F197" s="151" t="s">
        <v>459</v>
      </c>
      <c r="H197" s="150" t="s">
        <v>3</v>
      </c>
      <c r="I197" s="152"/>
      <c r="L197" s="149"/>
      <c r="M197" s="153"/>
      <c r="T197" s="154"/>
      <c r="AT197" s="150" t="s">
        <v>128</v>
      </c>
      <c r="AU197" s="150" t="s">
        <v>81</v>
      </c>
      <c r="AV197" s="12" t="s">
        <v>79</v>
      </c>
      <c r="AW197" s="12" t="s">
        <v>33</v>
      </c>
      <c r="AX197" s="12" t="s">
        <v>71</v>
      </c>
      <c r="AY197" s="150" t="s">
        <v>112</v>
      </c>
    </row>
    <row r="198" spans="2:65" s="13" customFormat="1" ht="10.199999999999999">
      <c r="B198" s="155"/>
      <c r="D198" s="142" t="s">
        <v>128</v>
      </c>
      <c r="E198" s="156" t="s">
        <v>3</v>
      </c>
      <c r="F198" s="157" t="s">
        <v>79</v>
      </c>
      <c r="H198" s="158">
        <v>1</v>
      </c>
      <c r="I198" s="159"/>
      <c r="L198" s="155"/>
      <c r="M198" s="160"/>
      <c r="T198" s="161"/>
      <c r="AT198" s="156" t="s">
        <v>128</v>
      </c>
      <c r="AU198" s="156" t="s">
        <v>81</v>
      </c>
      <c r="AV198" s="13" t="s">
        <v>81</v>
      </c>
      <c r="AW198" s="13" t="s">
        <v>33</v>
      </c>
      <c r="AX198" s="13" t="s">
        <v>79</v>
      </c>
      <c r="AY198" s="156" t="s">
        <v>112</v>
      </c>
    </row>
    <row r="199" spans="2:65" s="1" customFormat="1" ht="21.75" customHeight="1">
      <c r="B199" s="128"/>
      <c r="C199" s="129" t="s">
        <v>328</v>
      </c>
      <c r="D199" s="129" t="s">
        <v>115</v>
      </c>
      <c r="E199" s="130" t="s">
        <v>460</v>
      </c>
      <c r="F199" s="131" t="s">
        <v>461</v>
      </c>
      <c r="G199" s="132" t="s">
        <v>296</v>
      </c>
      <c r="H199" s="133">
        <v>1</v>
      </c>
      <c r="I199" s="134"/>
      <c r="J199" s="135">
        <f>ROUND(I199*H199,2)</f>
        <v>0</v>
      </c>
      <c r="K199" s="131" t="s">
        <v>3</v>
      </c>
      <c r="L199" s="33"/>
      <c r="M199" s="136" t="s">
        <v>3</v>
      </c>
      <c r="N199" s="137" t="s">
        <v>42</v>
      </c>
      <c r="P199" s="138">
        <f>O199*H199</f>
        <v>0</v>
      </c>
      <c r="Q199" s="138">
        <v>0</v>
      </c>
      <c r="R199" s="138">
        <f>Q199*H199</f>
        <v>0</v>
      </c>
      <c r="S199" s="138">
        <v>0</v>
      </c>
      <c r="T199" s="139">
        <f>S199*H199</f>
        <v>0</v>
      </c>
      <c r="AR199" s="140" t="s">
        <v>120</v>
      </c>
      <c r="AT199" s="140" t="s">
        <v>115</v>
      </c>
      <c r="AU199" s="140" t="s">
        <v>81</v>
      </c>
      <c r="AY199" s="18" t="s">
        <v>112</v>
      </c>
      <c r="BE199" s="141">
        <f>IF(N199="základní",J199,0)</f>
        <v>0</v>
      </c>
      <c r="BF199" s="141">
        <f>IF(N199="snížená",J199,0)</f>
        <v>0</v>
      </c>
      <c r="BG199" s="141">
        <f>IF(N199="zákl. přenesená",J199,0)</f>
        <v>0</v>
      </c>
      <c r="BH199" s="141">
        <f>IF(N199="sníž. přenesená",J199,0)</f>
        <v>0</v>
      </c>
      <c r="BI199" s="141">
        <f>IF(N199="nulová",J199,0)</f>
        <v>0</v>
      </c>
      <c r="BJ199" s="18" t="s">
        <v>79</v>
      </c>
      <c r="BK199" s="141">
        <f>ROUND(I199*H199,2)</f>
        <v>0</v>
      </c>
      <c r="BL199" s="18" t="s">
        <v>120</v>
      </c>
      <c r="BM199" s="140" t="s">
        <v>462</v>
      </c>
    </row>
    <row r="200" spans="2:65" s="1" customFormat="1" ht="10.199999999999999">
      <c r="B200" s="33"/>
      <c r="D200" s="142" t="s">
        <v>122</v>
      </c>
      <c r="F200" s="143" t="s">
        <v>463</v>
      </c>
      <c r="I200" s="144"/>
      <c r="L200" s="33"/>
      <c r="M200" s="145"/>
      <c r="T200" s="54"/>
      <c r="AT200" s="18" t="s">
        <v>122</v>
      </c>
      <c r="AU200" s="18" t="s">
        <v>81</v>
      </c>
    </row>
    <row r="201" spans="2:65" s="1" customFormat="1" ht="28.8">
      <c r="B201" s="33"/>
      <c r="D201" s="142" t="s">
        <v>126</v>
      </c>
      <c r="F201" s="148" t="s">
        <v>356</v>
      </c>
      <c r="I201" s="144"/>
      <c r="L201" s="33"/>
      <c r="M201" s="145"/>
      <c r="T201" s="54"/>
      <c r="AT201" s="18" t="s">
        <v>126</v>
      </c>
      <c r="AU201" s="18" t="s">
        <v>81</v>
      </c>
    </row>
    <row r="202" spans="2:65" s="12" customFormat="1" ht="10.199999999999999">
      <c r="B202" s="149"/>
      <c r="D202" s="142" t="s">
        <v>128</v>
      </c>
      <c r="E202" s="150" t="s">
        <v>3</v>
      </c>
      <c r="F202" s="151" t="s">
        <v>464</v>
      </c>
      <c r="H202" s="150" t="s">
        <v>3</v>
      </c>
      <c r="I202" s="152"/>
      <c r="L202" s="149"/>
      <c r="M202" s="153"/>
      <c r="T202" s="154"/>
      <c r="AT202" s="150" t="s">
        <v>128</v>
      </c>
      <c r="AU202" s="150" t="s">
        <v>81</v>
      </c>
      <c r="AV202" s="12" t="s">
        <v>79</v>
      </c>
      <c r="AW202" s="12" t="s">
        <v>33</v>
      </c>
      <c r="AX202" s="12" t="s">
        <v>71</v>
      </c>
      <c r="AY202" s="150" t="s">
        <v>112</v>
      </c>
    </row>
    <row r="203" spans="2:65" s="13" customFormat="1" ht="10.199999999999999">
      <c r="B203" s="155"/>
      <c r="D203" s="142" t="s">
        <v>128</v>
      </c>
      <c r="E203" s="156" t="s">
        <v>3</v>
      </c>
      <c r="F203" s="157" t="s">
        <v>79</v>
      </c>
      <c r="H203" s="158">
        <v>1</v>
      </c>
      <c r="I203" s="159"/>
      <c r="L203" s="155"/>
      <c r="M203" s="160"/>
      <c r="T203" s="161"/>
      <c r="AT203" s="156" t="s">
        <v>128</v>
      </c>
      <c r="AU203" s="156" t="s">
        <v>81</v>
      </c>
      <c r="AV203" s="13" t="s">
        <v>81</v>
      </c>
      <c r="AW203" s="13" t="s">
        <v>33</v>
      </c>
      <c r="AX203" s="13" t="s">
        <v>79</v>
      </c>
      <c r="AY203" s="156" t="s">
        <v>112</v>
      </c>
    </row>
    <row r="204" spans="2:65" s="1" customFormat="1" ht="21.75" customHeight="1">
      <c r="B204" s="128"/>
      <c r="C204" s="129" t="s">
        <v>336</v>
      </c>
      <c r="D204" s="129" t="s">
        <v>115</v>
      </c>
      <c r="E204" s="130" t="s">
        <v>465</v>
      </c>
      <c r="F204" s="131" t="s">
        <v>466</v>
      </c>
      <c r="G204" s="132" t="s">
        <v>296</v>
      </c>
      <c r="H204" s="133">
        <v>1</v>
      </c>
      <c r="I204" s="134"/>
      <c r="J204" s="135">
        <f>ROUND(I204*H204,2)</f>
        <v>0</v>
      </c>
      <c r="K204" s="131" t="s">
        <v>3</v>
      </c>
      <c r="L204" s="33"/>
      <c r="M204" s="136" t="s">
        <v>3</v>
      </c>
      <c r="N204" s="137" t="s">
        <v>42</v>
      </c>
      <c r="P204" s="138">
        <f>O204*H204</f>
        <v>0</v>
      </c>
      <c r="Q204" s="138">
        <v>0</v>
      </c>
      <c r="R204" s="138">
        <f>Q204*H204</f>
        <v>0</v>
      </c>
      <c r="S204" s="138">
        <v>0</v>
      </c>
      <c r="T204" s="139">
        <f>S204*H204</f>
        <v>0</v>
      </c>
      <c r="AR204" s="140" t="s">
        <v>120</v>
      </c>
      <c r="AT204" s="140" t="s">
        <v>115</v>
      </c>
      <c r="AU204" s="140" t="s">
        <v>81</v>
      </c>
      <c r="AY204" s="18" t="s">
        <v>112</v>
      </c>
      <c r="BE204" s="141">
        <f>IF(N204="základní",J204,0)</f>
        <v>0</v>
      </c>
      <c r="BF204" s="141">
        <f>IF(N204="snížená",J204,0)</f>
        <v>0</v>
      </c>
      <c r="BG204" s="141">
        <f>IF(N204="zákl. přenesená",J204,0)</f>
        <v>0</v>
      </c>
      <c r="BH204" s="141">
        <f>IF(N204="sníž. přenesená",J204,0)</f>
        <v>0</v>
      </c>
      <c r="BI204" s="141">
        <f>IF(N204="nulová",J204,0)</f>
        <v>0</v>
      </c>
      <c r="BJ204" s="18" t="s">
        <v>79</v>
      </c>
      <c r="BK204" s="141">
        <f>ROUND(I204*H204,2)</f>
        <v>0</v>
      </c>
      <c r="BL204" s="18" t="s">
        <v>120</v>
      </c>
      <c r="BM204" s="140" t="s">
        <v>467</v>
      </c>
    </row>
    <row r="205" spans="2:65" s="1" customFormat="1" ht="10.199999999999999">
      <c r="B205" s="33"/>
      <c r="D205" s="142" t="s">
        <v>122</v>
      </c>
      <c r="F205" s="143" t="s">
        <v>468</v>
      </c>
      <c r="I205" s="144"/>
      <c r="L205" s="33"/>
      <c r="M205" s="145"/>
      <c r="T205" s="54"/>
      <c r="AT205" s="18" t="s">
        <v>122</v>
      </c>
      <c r="AU205" s="18" t="s">
        <v>81</v>
      </c>
    </row>
    <row r="206" spans="2:65" s="1" customFormat="1" ht="28.8">
      <c r="B206" s="33"/>
      <c r="D206" s="142" t="s">
        <v>126</v>
      </c>
      <c r="F206" s="148" t="s">
        <v>356</v>
      </c>
      <c r="I206" s="144"/>
      <c r="L206" s="33"/>
      <c r="M206" s="145"/>
      <c r="T206" s="54"/>
      <c r="AT206" s="18" t="s">
        <v>126</v>
      </c>
      <c r="AU206" s="18" t="s">
        <v>81</v>
      </c>
    </row>
    <row r="207" spans="2:65" s="12" customFormat="1" ht="10.199999999999999">
      <c r="B207" s="149"/>
      <c r="D207" s="142" t="s">
        <v>128</v>
      </c>
      <c r="E207" s="150" t="s">
        <v>3</v>
      </c>
      <c r="F207" s="151" t="s">
        <v>469</v>
      </c>
      <c r="H207" s="150" t="s">
        <v>3</v>
      </c>
      <c r="I207" s="152"/>
      <c r="L207" s="149"/>
      <c r="M207" s="153"/>
      <c r="T207" s="154"/>
      <c r="AT207" s="150" t="s">
        <v>128</v>
      </c>
      <c r="AU207" s="150" t="s">
        <v>81</v>
      </c>
      <c r="AV207" s="12" t="s">
        <v>79</v>
      </c>
      <c r="AW207" s="12" t="s">
        <v>33</v>
      </c>
      <c r="AX207" s="12" t="s">
        <v>71</v>
      </c>
      <c r="AY207" s="150" t="s">
        <v>112</v>
      </c>
    </row>
    <row r="208" spans="2:65" s="13" customFormat="1" ht="10.199999999999999">
      <c r="B208" s="155"/>
      <c r="D208" s="142" t="s">
        <v>128</v>
      </c>
      <c r="E208" s="156" t="s">
        <v>3</v>
      </c>
      <c r="F208" s="157" t="s">
        <v>79</v>
      </c>
      <c r="H208" s="158">
        <v>1</v>
      </c>
      <c r="I208" s="159"/>
      <c r="L208" s="155"/>
      <c r="M208" s="189"/>
      <c r="N208" s="190"/>
      <c r="O208" s="190"/>
      <c r="P208" s="190"/>
      <c r="Q208" s="190"/>
      <c r="R208" s="190"/>
      <c r="S208" s="190"/>
      <c r="T208" s="191"/>
      <c r="AT208" s="156" t="s">
        <v>128</v>
      </c>
      <c r="AU208" s="156" t="s">
        <v>81</v>
      </c>
      <c r="AV208" s="13" t="s">
        <v>81</v>
      </c>
      <c r="AW208" s="13" t="s">
        <v>33</v>
      </c>
      <c r="AX208" s="13" t="s">
        <v>79</v>
      </c>
      <c r="AY208" s="156" t="s">
        <v>112</v>
      </c>
    </row>
    <row r="209" spans="2:12" s="1" customFormat="1" ht="6.9" customHeight="1">
      <c r="B209" s="42"/>
      <c r="C209" s="43"/>
      <c r="D209" s="43"/>
      <c r="E209" s="43"/>
      <c r="F209" s="43"/>
      <c r="G209" s="43"/>
      <c r="H209" s="43"/>
      <c r="I209" s="43"/>
      <c r="J209" s="43"/>
      <c r="K209" s="43"/>
      <c r="L209" s="33"/>
    </row>
  </sheetData>
  <autoFilter ref="C80:K208" xr:uid="{00000000-0009-0000-0000-000002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18"/>
  <sheetViews>
    <sheetView showGridLines="0" zoomScale="110" zoomScaleNormal="110" workbookViewId="0"/>
  </sheetViews>
  <sheetFormatPr defaultRowHeight="14.4"/>
  <cols>
    <col min="1" max="1" width="8.28515625" style="192" customWidth="1"/>
    <col min="2" max="2" width="1.7109375" style="192" customWidth="1"/>
    <col min="3" max="4" width="5" style="192" customWidth="1"/>
    <col min="5" max="5" width="11.7109375" style="192" customWidth="1"/>
    <col min="6" max="6" width="9.140625" style="192" customWidth="1"/>
    <col min="7" max="7" width="5" style="192" customWidth="1"/>
    <col min="8" max="8" width="77.85546875" style="192" customWidth="1"/>
    <col min="9" max="10" width="20" style="192" customWidth="1"/>
    <col min="11" max="11" width="1.7109375" style="192" customWidth="1"/>
  </cols>
  <sheetData>
    <row r="1" spans="2:11" customFormat="1" ht="37.5" customHeight="1"/>
    <row r="2" spans="2:11" customFormat="1" ht="7.5" customHeight="1">
      <c r="B2" s="193"/>
      <c r="C2" s="194"/>
      <c r="D2" s="194"/>
      <c r="E2" s="194"/>
      <c r="F2" s="194"/>
      <c r="G2" s="194"/>
      <c r="H2" s="194"/>
      <c r="I2" s="194"/>
      <c r="J2" s="194"/>
      <c r="K2" s="195"/>
    </row>
    <row r="3" spans="2:11" s="16" customFormat="1" ht="45" customHeight="1">
      <c r="B3" s="196"/>
      <c r="C3" s="314" t="s">
        <v>470</v>
      </c>
      <c r="D3" s="314"/>
      <c r="E3" s="314"/>
      <c r="F3" s="314"/>
      <c r="G3" s="314"/>
      <c r="H3" s="314"/>
      <c r="I3" s="314"/>
      <c r="J3" s="314"/>
      <c r="K3" s="197"/>
    </row>
    <row r="4" spans="2:11" customFormat="1" ht="25.5" customHeight="1">
      <c r="B4" s="198"/>
      <c r="C4" s="319" t="s">
        <v>471</v>
      </c>
      <c r="D4" s="319"/>
      <c r="E4" s="319"/>
      <c r="F4" s="319"/>
      <c r="G4" s="319"/>
      <c r="H4" s="319"/>
      <c r="I4" s="319"/>
      <c r="J4" s="319"/>
      <c r="K4" s="199"/>
    </row>
    <row r="5" spans="2:11" customFormat="1" ht="5.25" customHeight="1">
      <c r="B5" s="198"/>
      <c r="C5" s="200"/>
      <c r="D5" s="200"/>
      <c r="E5" s="200"/>
      <c r="F5" s="200"/>
      <c r="G5" s="200"/>
      <c r="H5" s="200"/>
      <c r="I5" s="200"/>
      <c r="J5" s="200"/>
      <c r="K5" s="199"/>
    </row>
    <row r="6" spans="2:11" customFormat="1" ht="15" customHeight="1">
      <c r="B6" s="198"/>
      <c r="C6" s="318" t="s">
        <v>472</v>
      </c>
      <c r="D6" s="318"/>
      <c r="E6" s="318"/>
      <c r="F6" s="318"/>
      <c r="G6" s="318"/>
      <c r="H6" s="318"/>
      <c r="I6" s="318"/>
      <c r="J6" s="318"/>
      <c r="K6" s="199"/>
    </row>
    <row r="7" spans="2:11" customFormat="1" ht="15" customHeight="1">
      <c r="B7" s="202"/>
      <c r="C7" s="318" t="s">
        <v>473</v>
      </c>
      <c r="D7" s="318"/>
      <c r="E7" s="318"/>
      <c r="F7" s="318"/>
      <c r="G7" s="318"/>
      <c r="H7" s="318"/>
      <c r="I7" s="318"/>
      <c r="J7" s="318"/>
      <c r="K7" s="199"/>
    </row>
    <row r="8" spans="2:11" customFormat="1" ht="12.75" customHeight="1">
      <c r="B8" s="202"/>
      <c r="C8" s="201"/>
      <c r="D8" s="201"/>
      <c r="E8" s="201"/>
      <c r="F8" s="201"/>
      <c r="G8" s="201"/>
      <c r="H8" s="201"/>
      <c r="I8" s="201"/>
      <c r="J8" s="201"/>
      <c r="K8" s="199"/>
    </row>
    <row r="9" spans="2:11" customFormat="1" ht="15" customHeight="1">
      <c r="B9" s="202"/>
      <c r="C9" s="318" t="s">
        <v>474</v>
      </c>
      <c r="D9" s="318"/>
      <c r="E9" s="318"/>
      <c r="F9" s="318"/>
      <c r="G9" s="318"/>
      <c r="H9" s="318"/>
      <c r="I9" s="318"/>
      <c r="J9" s="318"/>
      <c r="K9" s="199"/>
    </row>
    <row r="10" spans="2:11" customFormat="1" ht="15" customHeight="1">
      <c r="B10" s="202"/>
      <c r="C10" s="201"/>
      <c r="D10" s="318" t="s">
        <v>475</v>
      </c>
      <c r="E10" s="318"/>
      <c r="F10" s="318"/>
      <c r="G10" s="318"/>
      <c r="H10" s="318"/>
      <c r="I10" s="318"/>
      <c r="J10" s="318"/>
      <c r="K10" s="199"/>
    </row>
    <row r="11" spans="2:11" customFormat="1" ht="15" customHeight="1">
      <c r="B11" s="202"/>
      <c r="C11" s="203"/>
      <c r="D11" s="318" t="s">
        <v>476</v>
      </c>
      <c r="E11" s="318"/>
      <c r="F11" s="318"/>
      <c r="G11" s="318"/>
      <c r="H11" s="318"/>
      <c r="I11" s="318"/>
      <c r="J11" s="318"/>
      <c r="K11" s="199"/>
    </row>
    <row r="12" spans="2:11" customFormat="1" ht="15" customHeight="1">
      <c r="B12" s="202"/>
      <c r="C12" s="203"/>
      <c r="D12" s="201"/>
      <c r="E12" s="201"/>
      <c r="F12" s="201"/>
      <c r="G12" s="201"/>
      <c r="H12" s="201"/>
      <c r="I12" s="201"/>
      <c r="J12" s="201"/>
      <c r="K12" s="199"/>
    </row>
    <row r="13" spans="2:11" customFormat="1" ht="15" customHeight="1">
      <c r="B13" s="202"/>
      <c r="C13" s="203"/>
      <c r="D13" s="204" t="s">
        <v>477</v>
      </c>
      <c r="E13" s="201"/>
      <c r="F13" s="201"/>
      <c r="G13" s="201"/>
      <c r="H13" s="201"/>
      <c r="I13" s="201"/>
      <c r="J13" s="201"/>
      <c r="K13" s="199"/>
    </row>
    <row r="14" spans="2:11" customFormat="1" ht="12.75" customHeight="1">
      <c r="B14" s="202"/>
      <c r="C14" s="203"/>
      <c r="D14" s="203"/>
      <c r="E14" s="203"/>
      <c r="F14" s="203"/>
      <c r="G14" s="203"/>
      <c r="H14" s="203"/>
      <c r="I14" s="203"/>
      <c r="J14" s="203"/>
      <c r="K14" s="199"/>
    </row>
    <row r="15" spans="2:11" customFormat="1" ht="15" customHeight="1">
      <c r="B15" s="202"/>
      <c r="C15" s="203"/>
      <c r="D15" s="318" t="s">
        <v>478</v>
      </c>
      <c r="E15" s="318"/>
      <c r="F15" s="318"/>
      <c r="G15" s="318"/>
      <c r="H15" s="318"/>
      <c r="I15" s="318"/>
      <c r="J15" s="318"/>
      <c r="K15" s="199"/>
    </row>
    <row r="16" spans="2:11" customFormat="1" ht="15" customHeight="1">
      <c r="B16" s="202"/>
      <c r="C16" s="203"/>
      <c r="D16" s="318" t="s">
        <v>479</v>
      </c>
      <c r="E16" s="318"/>
      <c r="F16" s="318"/>
      <c r="G16" s="318"/>
      <c r="H16" s="318"/>
      <c r="I16" s="318"/>
      <c r="J16" s="318"/>
      <c r="K16" s="199"/>
    </row>
    <row r="17" spans="2:11" customFormat="1" ht="15" customHeight="1">
      <c r="B17" s="202"/>
      <c r="C17" s="203"/>
      <c r="D17" s="318" t="s">
        <v>480</v>
      </c>
      <c r="E17" s="318"/>
      <c r="F17" s="318"/>
      <c r="G17" s="318"/>
      <c r="H17" s="318"/>
      <c r="I17" s="318"/>
      <c r="J17" s="318"/>
      <c r="K17" s="199"/>
    </row>
    <row r="18" spans="2:11" customFormat="1" ht="15" customHeight="1">
      <c r="B18" s="202"/>
      <c r="C18" s="203"/>
      <c r="D18" s="203"/>
      <c r="E18" s="205" t="s">
        <v>78</v>
      </c>
      <c r="F18" s="318" t="s">
        <v>481</v>
      </c>
      <c r="G18" s="318"/>
      <c r="H18" s="318"/>
      <c r="I18" s="318"/>
      <c r="J18" s="318"/>
      <c r="K18" s="199"/>
    </row>
    <row r="19" spans="2:11" customFormat="1" ht="15" customHeight="1">
      <c r="B19" s="202"/>
      <c r="C19" s="203"/>
      <c r="D19" s="203"/>
      <c r="E19" s="205" t="s">
        <v>482</v>
      </c>
      <c r="F19" s="318" t="s">
        <v>483</v>
      </c>
      <c r="G19" s="318"/>
      <c r="H19" s="318"/>
      <c r="I19" s="318"/>
      <c r="J19" s="318"/>
      <c r="K19" s="199"/>
    </row>
    <row r="20" spans="2:11" customFormat="1" ht="15" customHeight="1">
      <c r="B20" s="202"/>
      <c r="C20" s="203"/>
      <c r="D20" s="203"/>
      <c r="E20" s="205" t="s">
        <v>484</v>
      </c>
      <c r="F20" s="318" t="s">
        <v>485</v>
      </c>
      <c r="G20" s="318"/>
      <c r="H20" s="318"/>
      <c r="I20" s="318"/>
      <c r="J20" s="318"/>
      <c r="K20" s="199"/>
    </row>
    <row r="21" spans="2:11" customFormat="1" ht="15" customHeight="1">
      <c r="B21" s="202"/>
      <c r="C21" s="203"/>
      <c r="D21" s="203"/>
      <c r="E21" s="205" t="s">
        <v>486</v>
      </c>
      <c r="F21" s="318" t="s">
        <v>487</v>
      </c>
      <c r="G21" s="318"/>
      <c r="H21" s="318"/>
      <c r="I21" s="318"/>
      <c r="J21" s="318"/>
      <c r="K21" s="199"/>
    </row>
    <row r="22" spans="2:11" customFormat="1" ht="15" customHeight="1">
      <c r="B22" s="202"/>
      <c r="C22" s="203"/>
      <c r="D22" s="203"/>
      <c r="E22" s="205" t="s">
        <v>488</v>
      </c>
      <c r="F22" s="318" t="s">
        <v>489</v>
      </c>
      <c r="G22" s="318"/>
      <c r="H22" s="318"/>
      <c r="I22" s="318"/>
      <c r="J22" s="318"/>
      <c r="K22" s="199"/>
    </row>
    <row r="23" spans="2:11" customFormat="1" ht="15" customHeight="1">
      <c r="B23" s="202"/>
      <c r="C23" s="203"/>
      <c r="D23" s="203"/>
      <c r="E23" s="205" t="s">
        <v>490</v>
      </c>
      <c r="F23" s="318" t="s">
        <v>491</v>
      </c>
      <c r="G23" s="318"/>
      <c r="H23" s="318"/>
      <c r="I23" s="318"/>
      <c r="J23" s="318"/>
      <c r="K23" s="199"/>
    </row>
    <row r="24" spans="2:11" customFormat="1" ht="12.75" customHeight="1">
      <c r="B24" s="202"/>
      <c r="C24" s="203"/>
      <c r="D24" s="203"/>
      <c r="E24" s="203"/>
      <c r="F24" s="203"/>
      <c r="G24" s="203"/>
      <c r="H24" s="203"/>
      <c r="I24" s="203"/>
      <c r="J24" s="203"/>
      <c r="K24" s="199"/>
    </row>
    <row r="25" spans="2:11" customFormat="1" ht="15" customHeight="1">
      <c r="B25" s="202"/>
      <c r="C25" s="318" t="s">
        <v>492</v>
      </c>
      <c r="D25" s="318"/>
      <c r="E25" s="318"/>
      <c r="F25" s="318"/>
      <c r="G25" s="318"/>
      <c r="H25" s="318"/>
      <c r="I25" s="318"/>
      <c r="J25" s="318"/>
      <c r="K25" s="199"/>
    </row>
    <row r="26" spans="2:11" customFormat="1" ht="15" customHeight="1">
      <c r="B26" s="202"/>
      <c r="C26" s="318" t="s">
        <v>493</v>
      </c>
      <c r="D26" s="318"/>
      <c r="E26" s="318"/>
      <c r="F26" s="318"/>
      <c r="G26" s="318"/>
      <c r="H26" s="318"/>
      <c r="I26" s="318"/>
      <c r="J26" s="318"/>
      <c r="K26" s="199"/>
    </row>
    <row r="27" spans="2:11" customFormat="1" ht="15" customHeight="1">
      <c r="B27" s="202"/>
      <c r="C27" s="201"/>
      <c r="D27" s="318" t="s">
        <v>494</v>
      </c>
      <c r="E27" s="318"/>
      <c r="F27" s="318"/>
      <c r="G27" s="318"/>
      <c r="H27" s="318"/>
      <c r="I27" s="318"/>
      <c r="J27" s="318"/>
      <c r="K27" s="199"/>
    </row>
    <row r="28" spans="2:11" customFormat="1" ht="15" customHeight="1">
      <c r="B28" s="202"/>
      <c r="C28" s="203"/>
      <c r="D28" s="318" t="s">
        <v>495</v>
      </c>
      <c r="E28" s="318"/>
      <c r="F28" s="318"/>
      <c r="G28" s="318"/>
      <c r="H28" s="318"/>
      <c r="I28" s="318"/>
      <c r="J28" s="318"/>
      <c r="K28" s="199"/>
    </row>
    <row r="29" spans="2:11" customFormat="1" ht="12.75" customHeight="1">
      <c r="B29" s="202"/>
      <c r="C29" s="203"/>
      <c r="D29" s="203"/>
      <c r="E29" s="203"/>
      <c r="F29" s="203"/>
      <c r="G29" s="203"/>
      <c r="H29" s="203"/>
      <c r="I29" s="203"/>
      <c r="J29" s="203"/>
      <c r="K29" s="199"/>
    </row>
    <row r="30" spans="2:11" customFormat="1" ht="15" customHeight="1">
      <c r="B30" s="202"/>
      <c r="C30" s="203"/>
      <c r="D30" s="318" t="s">
        <v>496</v>
      </c>
      <c r="E30" s="318"/>
      <c r="F30" s="318"/>
      <c r="G30" s="318"/>
      <c r="H30" s="318"/>
      <c r="I30" s="318"/>
      <c r="J30" s="318"/>
      <c r="K30" s="199"/>
    </row>
    <row r="31" spans="2:11" customFormat="1" ht="15" customHeight="1">
      <c r="B31" s="202"/>
      <c r="C31" s="203"/>
      <c r="D31" s="318" t="s">
        <v>497</v>
      </c>
      <c r="E31" s="318"/>
      <c r="F31" s="318"/>
      <c r="G31" s="318"/>
      <c r="H31" s="318"/>
      <c r="I31" s="318"/>
      <c r="J31" s="318"/>
      <c r="K31" s="199"/>
    </row>
    <row r="32" spans="2:11" customFormat="1" ht="12.75" customHeight="1">
      <c r="B32" s="202"/>
      <c r="C32" s="203"/>
      <c r="D32" s="203"/>
      <c r="E32" s="203"/>
      <c r="F32" s="203"/>
      <c r="G32" s="203"/>
      <c r="H32" s="203"/>
      <c r="I32" s="203"/>
      <c r="J32" s="203"/>
      <c r="K32" s="199"/>
    </row>
    <row r="33" spans="2:11" customFormat="1" ht="15" customHeight="1">
      <c r="B33" s="202"/>
      <c r="C33" s="203"/>
      <c r="D33" s="318" t="s">
        <v>498</v>
      </c>
      <c r="E33" s="318"/>
      <c r="F33" s="318"/>
      <c r="G33" s="318"/>
      <c r="H33" s="318"/>
      <c r="I33" s="318"/>
      <c r="J33" s="318"/>
      <c r="K33" s="199"/>
    </row>
    <row r="34" spans="2:11" customFormat="1" ht="15" customHeight="1">
      <c r="B34" s="202"/>
      <c r="C34" s="203"/>
      <c r="D34" s="318" t="s">
        <v>499</v>
      </c>
      <c r="E34" s="318"/>
      <c r="F34" s="318"/>
      <c r="G34" s="318"/>
      <c r="H34" s="318"/>
      <c r="I34" s="318"/>
      <c r="J34" s="318"/>
      <c r="K34" s="199"/>
    </row>
    <row r="35" spans="2:11" customFormat="1" ht="15" customHeight="1">
      <c r="B35" s="202"/>
      <c r="C35" s="203"/>
      <c r="D35" s="318" t="s">
        <v>500</v>
      </c>
      <c r="E35" s="318"/>
      <c r="F35" s="318"/>
      <c r="G35" s="318"/>
      <c r="H35" s="318"/>
      <c r="I35" s="318"/>
      <c r="J35" s="318"/>
      <c r="K35" s="199"/>
    </row>
    <row r="36" spans="2:11" customFormat="1" ht="15" customHeight="1">
      <c r="B36" s="202"/>
      <c r="C36" s="203"/>
      <c r="D36" s="201"/>
      <c r="E36" s="204" t="s">
        <v>98</v>
      </c>
      <c r="F36" s="201"/>
      <c r="G36" s="318" t="s">
        <v>501</v>
      </c>
      <c r="H36" s="318"/>
      <c r="I36" s="318"/>
      <c r="J36" s="318"/>
      <c r="K36" s="199"/>
    </row>
    <row r="37" spans="2:11" customFormat="1" ht="30.75" customHeight="1">
      <c r="B37" s="202"/>
      <c r="C37" s="203"/>
      <c r="D37" s="201"/>
      <c r="E37" s="204" t="s">
        <v>502</v>
      </c>
      <c r="F37" s="201"/>
      <c r="G37" s="318" t="s">
        <v>503</v>
      </c>
      <c r="H37" s="318"/>
      <c r="I37" s="318"/>
      <c r="J37" s="318"/>
      <c r="K37" s="199"/>
    </row>
    <row r="38" spans="2:11" customFormat="1" ht="15" customHeight="1">
      <c r="B38" s="202"/>
      <c r="C38" s="203"/>
      <c r="D38" s="201"/>
      <c r="E38" s="204" t="s">
        <v>52</v>
      </c>
      <c r="F38" s="201"/>
      <c r="G38" s="318" t="s">
        <v>504</v>
      </c>
      <c r="H38" s="318"/>
      <c r="I38" s="318"/>
      <c r="J38" s="318"/>
      <c r="K38" s="199"/>
    </row>
    <row r="39" spans="2:11" customFormat="1" ht="15" customHeight="1">
      <c r="B39" s="202"/>
      <c r="C39" s="203"/>
      <c r="D39" s="201"/>
      <c r="E39" s="204" t="s">
        <v>53</v>
      </c>
      <c r="F39" s="201"/>
      <c r="G39" s="318" t="s">
        <v>505</v>
      </c>
      <c r="H39" s="318"/>
      <c r="I39" s="318"/>
      <c r="J39" s="318"/>
      <c r="K39" s="199"/>
    </row>
    <row r="40" spans="2:11" customFormat="1" ht="15" customHeight="1">
      <c r="B40" s="202"/>
      <c r="C40" s="203"/>
      <c r="D40" s="201"/>
      <c r="E40" s="204" t="s">
        <v>99</v>
      </c>
      <c r="F40" s="201"/>
      <c r="G40" s="318" t="s">
        <v>506</v>
      </c>
      <c r="H40" s="318"/>
      <c r="I40" s="318"/>
      <c r="J40" s="318"/>
      <c r="K40" s="199"/>
    </row>
    <row r="41" spans="2:11" customFormat="1" ht="15" customHeight="1">
      <c r="B41" s="202"/>
      <c r="C41" s="203"/>
      <c r="D41" s="201"/>
      <c r="E41" s="204" t="s">
        <v>100</v>
      </c>
      <c r="F41" s="201"/>
      <c r="G41" s="318" t="s">
        <v>507</v>
      </c>
      <c r="H41" s="318"/>
      <c r="I41" s="318"/>
      <c r="J41" s="318"/>
      <c r="K41" s="199"/>
    </row>
    <row r="42" spans="2:11" customFormat="1" ht="15" customHeight="1">
      <c r="B42" s="202"/>
      <c r="C42" s="203"/>
      <c r="D42" s="201"/>
      <c r="E42" s="204" t="s">
        <v>508</v>
      </c>
      <c r="F42" s="201"/>
      <c r="G42" s="318" t="s">
        <v>509</v>
      </c>
      <c r="H42" s="318"/>
      <c r="I42" s="318"/>
      <c r="J42" s="318"/>
      <c r="K42" s="199"/>
    </row>
    <row r="43" spans="2:11" customFormat="1" ht="15" customHeight="1">
      <c r="B43" s="202"/>
      <c r="C43" s="203"/>
      <c r="D43" s="201"/>
      <c r="E43" s="204"/>
      <c r="F43" s="201"/>
      <c r="G43" s="318" t="s">
        <v>510</v>
      </c>
      <c r="H43" s="318"/>
      <c r="I43" s="318"/>
      <c r="J43" s="318"/>
      <c r="K43" s="199"/>
    </row>
    <row r="44" spans="2:11" customFormat="1" ht="15" customHeight="1">
      <c r="B44" s="202"/>
      <c r="C44" s="203"/>
      <c r="D44" s="201"/>
      <c r="E44" s="204" t="s">
        <v>511</v>
      </c>
      <c r="F44" s="201"/>
      <c r="G44" s="318" t="s">
        <v>512</v>
      </c>
      <c r="H44" s="318"/>
      <c r="I44" s="318"/>
      <c r="J44" s="318"/>
      <c r="K44" s="199"/>
    </row>
    <row r="45" spans="2:11" customFormat="1" ht="15" customHeight="1">
      <c r="B45" s="202"/>
      <c r="C45" s="203"/>
      <c r="D45" s="201"/>
      <c r="E45" s="204" t="s">
        <v>102</v>
      </c>
      <c r="F45" s="201"/>
      <c r="G45" s="318" t="s">
        <v>513</v>
      </c>
      <c r="H45" s="318"/>
      <c r="I45" s="318"/>
      <c r="J45" s="318"/>
      <c r="K45" s="199"/>
    </row>
    <row r="46" spans="2:11" customFormat="1" ht="12.75" customHeight="1">
      <c r="B46" s="202"/>
      <c r="C46" s="203"/>
      <c r="D46" s="201"/>
      <c r="E46" s="201"/>
      <c r="F46" s="201"/>
      <c r="G46" s="201"/>
      <c r="H46" s="201"/>
      <c r="I46" s="201"/>
      <c r="J46" s="201"/>
      <c r="K46" s="199"/>
    </row>
    <row r="47" spans="2:11" customFormat="1" ht="15" customHeight="1">
      <c r="B47" s="202"/>
      <c r="C47" s="203"/>
      <c r="D47" s="318" t="s">
        <v>514</v>
      </c>
      <c r="E47" s="318"/>
      <c r="F47" s="318"/>
      <c r="G47" s="318"/>
      <c r="H47" s="318"/>
      <c r="I47" s="318"/>
      <c r="J47" s="318"/>
      <c r="K47" s="199"/>
    </row>
    <row r="48" spans="2:11" customFormat="1" ht="15" customHeight="1">
      <c r="B48" s="202"/>
      <c r="C48" s="203"/>
      <c r="D48" s="203"/>
      <c r="E48" s="318" t="s">
        <v>515</v>
      </c>
      <c r="F48" s="318"/>
      <c r="G48" s="318"/>
      <c r="H48" s="318"/>
      <c r="I48" s="318"/>
      <c r="J48" s="318"/>
      <c r="K48" s="199"/>
    </row>
    <row r="49" spans="2:11" customFormat="1" ht="15" customHeight="1">
      <c r="B49" s="202"/>
      <c r="C49" s="203"/>
      <c r="D49" s="203"/>
      <c r="E49" s="318" t="s">
        <v>516</v>
      </c>
      <c r="F49" s="318"/>
      <c r="G49" s="318"/>
      <c r="H49" s="318"/>
      <c r="I49" s="318"/>
      <c r="J49" s="318"/>
      <c r="K49" s="199"/>
    </row>
    <row r="50" spans="2:11" customFormat="1" ht="15" customHeight="1">
      <c r="B50" s="202"/>
      <c r="C50" s="203"/>
      <c r="D50" s="203"/>
      <c r="E50" s="318" t="s">
        <v>517</v>
      </c>
      <c r="F50" s="318"/>
      <c r="G50" s="318"/>
      <c r="H50" s="318"/>
      <c r="I50" s="318"/>
      <c r="J50" s="318"/>
      <c r="K50" s="199"/>
    </row>
    <row r="51" spans="2:11" customFormat="1" ht="15" customHeight="1">
      <c r="B51" s="202"/>
      <c r="C51" s="203"/>
      <c r="D51" s="318" t="s">
        <v>518</v>
      </c>
      <c r="E51" s="318"/>
      <c r="F51" s="318"/>
      <c r="G51" s="318"/>
      <c r="H51" s="318"/>
      <c r="I51" s="318"/>
      <c r="J51" s="318"/>
      <c r="K51" s="199"/>
    </row>
    <row r="52" spans="2:11" customFormat="1" ht="25.5" customHeight="1">
      <c r="B52" s="198"/>
      <c r="C52" s="319" t="s">
        <v>519</v>
      </c>
      <c r="D52" s="319"/>
      <c r="E52" s="319"/>
      <c r="F52" s="319"/>
      <c r="G52" s="319"/>
      <c r="H52" s="319"/>
      <c r="I52" s="319"/>
      <c r="J52" s="319"/>
      <c r="K52" s="199"/>
    </row>
    <row r="53" spans="2:11" customFormat="1" ht="5.25" customHeight="1">
      <c r="B53" s="198"/>
      <c r="C53" s="200"/>
      <c r="D53" s="200"/>
      <c r="E53" s="200"/>
      <c r="F53" s="200"/>
      <c r="G53" s="200"/>
      <c r="H53" s="200"/>
      <c r="I53" s="200"/>
      <c r="J53" s="200"/>
      <c r="K53" s="199"/>
    </row>
    <row r="54" spans="2:11" customFormat="1" ht="15" customHeight="1">
      <c r="B54" s="198"/>
      <c r="C54" s="318" t="s">
        <v>520</v>
      </c>
      <c r="D54" s="318"/>
      <c r="E54" s="318"/>
      <c r="F54" s="318"/>
      <c r="G54" s="318"/>
      <c r="H54" s="318"/>
      <c r="I54" s="318"/>
      <c r="J54" s="318"/>
      <c r="K54" s="199"/>
    </row>
    <row r="55" spans="2:11" customFormat="1" ht="15" customHeight="1">
      <c r="B55" s="198"/>
      <c r="C55" s="318" t="s">
        <v>521</v>
      </c>
      <c r="D55" s="318"/>
      <c r="E55" s="318"/>
      <c r="F55" s="318"/>
      <c r="G55" s="318"/>
      <c r="H55" s="318"/>
      <c r="I55" s="318"/>
      <c r="J55" s="318"/>
      <c r="K55" s="199"/>
    </row>
    <row r="56" spans="2:11" customFormat="1" ht="12.75" customHeight="1">
      <c r="B56" s="198"/>
      <c r="C56" s="201"/>
      <c r="D56" s="201"/>
      <c r="E56" s="201"/>
      <c r="F56" s="201"/>
      <c r="G56" s="201"/>
      <c r="H56" s="201"/>
      <c r="I56" s="201"/>
      <c r="J56" s="201"/>
      <c r="K56" s="199"/>
    </row>
    <row r="57" spans="2:11" customFormat="1" ht="15" customHeight="1">
      <c r="B57" s="198"/>
      <c r="C57" s="318" t="s">
        <v>522</v>
      </c>
      <c r="D57" s="318"/>
      <c r="E57" s="318"/>
      <c r="F57" s="318"/>
      <c r="G57" s="318"/>
      <c r="H57" s="318"/>
      <c r="I57" s="318"/>
      <c r="J57" s="318"/>
      <c r="K57" s="199"/>
    </row>
    <row r="58" spans="2:11" customFormat="1" ht="15" customHeight="1">
      <c r="B58" s="198"/>
      <c r="C58" s="203"/>
      <c r="D58" s="318" t="s">
        <v>523</v>
      </c>
      <c r="E58" s="318"/>
      <c r="F58" s="318"/>
      <c r="G58" s="318"/>
      <c r="H58" s="318"/>
      <c r="I58" s="318"/>
      <c r="J58" s="318"/>
      <c r="K58" s="199"/>
    </row>
    <row r="59" spans="2:11" customFormat="1" ht="15" customHeight="1">
      <c r="B59" s="198"/>
      <c r="C59" s="203"/>
      <c r="D59" s="318" t="s">
        <v>524</v>
      </c>
      <c r="E59" s="318"/>
      <c r="F59" s="318"/>
      <c r="G59" s="318"/>
      <c r="H59" s="318"/>
      <c r="I59" s="318"/>
      <c r="J59" s="318"/>
      <c r="K59" s="199"/>
    </row>
    <row r="60" spans="2:11" customFormat="1" ht="15" customHeight="1">
      <c r="B60" s="198"/>
      <c r="C60" s="203"/>
      <c r="D60" s="318" t="s">
        <v>525</v>
      </c>
      <c r="E60" s="318"/>
      <c r="F60" s="318"/>
      <c r="G60" s="318"/>
      <c r="H60" s="318"/>
      <c r="I60" s="318"/>
      <c r="J60" s="318"/>
      <c r="K60" s="199"/>
    </row>
    <row r="61" spans="2:11" customFormat="1" ht="15" customHeight="1">
      <c r="B61" s="198"/>
      <c r="C61" s="203"/>
      <c r="D61" s="318" t="s">
        <v>526</v>
      </c>
      <c r="E61" s="318"/>
      <c r="F61" s="318"/>
      <c r="G61" s="318"/>
      <c r="H61" s="318"/>
      <c r="I61" s="318"/>
      <c r="J61" s="318"/>
      <c r="K61" s="199"/>
    </row>
    <row r="62" spans="2:11" customFormat="1" ht="15" customHeight="1">
      <c r="B62" s="198"/>
      <c r="C62" s="203"/>
      <c r="D62" s="320" t="s">
        <v>527</v>
      </c>
      <c r="E62" s="320"/>
      <c r="F62" s="320"/>
      <c r="G62" s="320"/>
      <c r="H62" s="320"/>
      <c r="I62" s="320"/>
      <c r="J62" s="320"/>
      <c r="K62" s="199"/>
    </row>
    <row r="63" spans="2:11" customFormat="1" ht="15" customHeight="1">
      <c r="B63" s="198"/>
      <c r="C63" s="203"/>
      <c r="D63" s="318" t="s">
        <v>528</v>
      </c>
      <c r="E63" s="318"/>
      <c r="F63" s="318"/>
      <c r="G63" s="318"/>
      <c r="H63" s="318"/>
      <c r="I63" s="318"/>
      <c r="J63" s="318"/>
      <c r="K63" s="199"/>
    </row>
    <row r="64" spans="2:11" customFormat="1" ht="12.75" customHeight="1">
      <c r="B64" s="198"/>
      <c r="C64" s="203"/>
      <c r="D64" s="203"/>
      <c r="E64" s="206"/>
      <c r="F64" s="203"/>
      <c r="G64" s="203"/>
      <c r="H64" s="203"/>
      <c r="I64" s="203"/>
      <c r="J64" s="203"/>
      <c r="K64" s="199"/>
    </row>
    <row r="65" spans="2:11" customFormat="1" ht="15" customHeight="1">
      <c r="B65" s="198"/>
      <c r="C65" s="203"/>
      <c r="D65" s="318" t="s">
        <v>529</v>
      </c>
      <c r="E65" s="318"/>
      <c r="F65" s="318"/>
      <c r="G65" s="318"/>
      <c r="H65" s="318"/>
      <c r="I65" s="318"/>
      <c r="J65" s="318"/>
      <c r="K65" s="199"/>
    </row>
    <row r="66" spans="2:11" customFormat="1" ht="15" customHeight="1">
      <c r="B66" s="198"/>
      <c r="C66" s="203"/>
      <c r="D66" s="320" t="s">
        <v>530</v>
      </c>
      <c r="E66" s="320"/>
      <c r="F66" s="320"/>
      <c r="G66" s="320"/>
      <c r="H66" s="320"/>
      <c r="I66" s="320"/>
      <c r="J66" s="320"/>
      <c r="K66" s="199"/>
    </row>
    <row r="67" spans="2:11" customFormat="1" ht="15" customHeight="1">
      <c r="B67" s="198"/>
      <c r="C67" s="203"/>
      <c r="D67" s="318" t="s">
        <v>531</v>
      </c>
      <c r="E67" s="318"/>
      <c r="F67" s="318"/>
      <c r="G67" s="318"/>
      <c r="H67" s="318"/>
      <c r="I67" s="318"/>
      <c r="J67" s="318"/>
      <c r="K67" s="199"/>
    </row>
    <row r="68" spans="2:11" customFormat="1" ht="15" customHeight="1">
      <c r="B68" s="198"/>
      <c r="C68" s="203"/>
      <c r="D68" s="318" t="s">
        <v>532</v>
      </c>
      <c r="E68" s="318"/>
      <c r="F68" s="318"/>
      <c r="G68" s="318"/>
      <c r="H68" s="318"/>
      <c r="I68" s="318"/>
      <c r="J68" s="318"/>
      <c r="K68" s="199"/>
    </row>
    <row r="69" spans="2:11" customFormat="1" ht="15" customHeight="1">
      <c r="B69" s="198"/>
      <c r="C69" s="203"/>
      <c r="D69" s="318" t="s">
        <v>533</v>
      </c>
      <c r="E69" s="318"/>
      <c r="F69" s="318"/>
      <c r="G69" s="318"/>
      <c r="H69" s="318"/>
      <c r="I69" s="318"/>
      <c r="J69" s="318"/>
      <c r="K69" s="199"/>
    </row>
    <row r="70" spans="2:11" customFormat="1" ht="15" customHeight="1">
      <c r="B70" s="198"/>
      <c r="C70" s="203"/>
      <c r="D70" s="318" t="s">
        <v>534</v>
      </c>
      <c r="E70" s="318"/>
      <c r="F70" s="318"/>
      <c r="G70" s="318"/>
      <c r="H70" s="318"/>
      <c r="I70" s="318"/>
      <c r="J70" s="318"/>
      <c r="K70" s="199"/>
    </row>
    <row r="71" spans="2:11" customFormat="1" ht="12.75" customHeight="1">
      <c r="B71" s="207"/>
      <c r="C71" s="208"/>
      <c r="D71" s="208"/>
      <c r="E71" s="208"/>
      <c r="F71" s="208"/>
      <c r="G71" s="208"/>
      <c r="H71" s="208"/>
      <c r="I71" s="208"/>
      <c r="J71" s="208"/>
      <c r="K71" s="209"/>
    </row>
    <row r="72" spans="2:11" customFormat="1" ht="18.75" customHeight="1">
      <c r="B72" s="210"/>
      <c r="C72" s="210"/>
      <c r="D72" s="210"/>
      <c r="E72" s="210"/>
      <c r="F72" s="210"/>
      <c r="G72" s="210"/>
      <c r="H72" s="210"/>
      <c r="I72" s="210"/>
      <c r="J72" s="210"/>
      <c r="K72" s="211"/>
    </row>
    <row r="73" spans="2:11" customFormat="1" ht="18.75" customHeight="1">
      <c r="B73" s="211"/>
      <c r="C73" s="211"/>
      <c r="D73" s="211"/>
      <c r="E73" s="211"/>
      <c r="F73" s="211"/>
      <c r="G73" s="211"/>
      <c r="H73" s="211"/>
      <c r="I73" s="211"/>
      <c r="J73" s="211"/>
      <c r="K73" s="211"/>
    </row>
    <row r="74" spans="2:11" customFormat="1" ht="7.5" customHeight="1">
      <c r="B74" s="212"/>
      <c r="C74" s="213"/>
      <c r="D74" s="213"/>
      <c r="E74" s="213"/>
      <c r="F74" s="213"/>
      <c r="G74" s="213"/>
      <c r="H74" s="213"/>
      <c r="I74" s="213"/>
      <c r="J74" s="213"/>
      <c r="K74" s="214"/>
    </row>
    <row r="75" spans="2:11" customFormat="1" ht="45" customHeight="1">
      <c r="B75" s="215"/>
      <c r="C75" s="313" t="s">
        <v>535</v>
      </c>
      <c r="D75" s="313"/>
      <c r="E75" s="313"/>
      <c r="F75" s="313"/>
      <c r="G75" s="313"/>
      <c r="H75" s="313"/>
      <c r="I75" s="313"/>
      <c r="J75" s="313"/>
      <c r="K75" s="216"/>
    </row>
    <row r="76" spans="2:11" customFormat="1" ht="17.25" customHeight="1">
      <c r="B76" s="215"/>
      <c r="C76" s="217" t="s">
        <v>536</v>
      </c>
      <c r="D76" s="217"/>
      <c r="E76" s="217"/>
      <c r="F76" s="217" t="s">
        <v>537</v>
      </c>
      <c r="G76" s="218"/>
      <c r="H76" s="217" t="s">
        <v>53</v>
      </c>
      <c r="I76" s="217" t="s">
        <v>56</v>
      </c>
      <c r="J76" s="217" t="s">
        <v>538</v>
      </c>
      <c r="K76" s="216"/>
    </row>
    <row r="77" spans="2:11" customFormat="1" ht="17.25" customHeight="1">
      <c r="B77" s="215"/>
      <c r="C77" s="219" t="s">
        <v>539</v>
      </c>
      <c r="D77" s="219"/>
      <c r="E77" s="219"/>
      <c r="F77" s="220" t="s">
        <v>540</v>
      </c>
      <c r="G77" s="221"/>
      <c r="H77" s="219"/>
      <c r="I77" s="219"/>
      <c r="J77" s="219" t="s">
        <v>541</v>
      </c>
      <c r="K77" s="216"/>
    </row>
    <row r="78" spans="2:11" customFormat="1" ht="5.25" customHeight="1">
      <c r="B78" s="215"/>
      <c r="C78" s="222"/>
      <c r="D78" s="222"/>
      <c r="E78" s="222"/>
      <c r="F78" s="222"/>
      <c r="G78" s="223"/>
      <c r="H78" s="222"/>
      <c r="I78" s="222"/>
      <c r="J78" s="222"/>
      <c r="K78" s="216"/>
    </row>
    <row r="79" spans="2:11" customFormat="1" ht="15" customHeight="1">
      <c r="B79" s="215"/>
      <c r="C79" s="204" t="s">
        <v>52</v>
      </c>
      <c r="D79" s="224"/>
      <c r="E79" s="224"/>
      <c r="F79" s="225" t="s">
        <v>542</v>
      </c>
      <c r="G79" s="226"/>
      <c r="H79" s="204" t="s">
        <v>543</v>
      </c>
      <c r="I79" s="204" t="s">
        <v>544</v>
      </c>
      <c r="J79" s="204">
        <v>20</v>
      </c>
      <c r="K79" s="216"/>
    </row>
    <row r="80" spans="2:11" customFormat="1" ht="15" customHeight="1">
      <c r="B80" s="215"/>
      <c r="C80" s="204" t="s">
        <v>545</v>
      </c>
      <c r="D80" s="204"/>
      <c r="E80" s="204"/>
      <c r="F80" s="225" t="s">
        <v>542</v>
      </c>
      <c r="G80" s="226"/>
      <c r="H80" s="204" t="s">
        <v>546</v>
      </c>
      <c r="I80" s="204" t="s">
        <v>544</v>
      </c>
      <c r="J80" s="204">
        <v>120</v>
      </c>
      <c r="K80" s="216"/>
    </row>
    <row r="81" spans="2:11" customFormat="1" ht="15" customHeight="1">
      <c r="B81" s="227"/>
      <c r="C81" s="204" t="s">
        <v>547</v>
      </c>
      <c r="D81" s="204"/>
      <c r="E81" s="204"/>
      <c r="F81" s="225" t="s">
        <v>548</v>
      </c>
      <c r="G81" s="226"/>
      <c r="H81" s="204" t="s">
        <v>549</v>
      </c>
      <c r="I81" s="204" t="s">
        <v>544</v>
      </c>
      <c r="J81" s="204">
        <v>50</v>
      </c>
      <c r="K81" s="216"/>
    </row>
    <row r="82" spans="2:11" customFormat="1" ht="15" customHeight="1">
      <c r="B82" s="227"/>
      <c r="C82" s="204" t="s">
        <v>550</v>
      </c>
      <c r="D82" s="204"/>
      <c r="E82" s="204"/>
      <c r="F82" s="225" t="s">
        <v>542</v>
      </c>
      <c r="G82" s="226"/>
      <c r="H82" s="204" t="s">
        <v>551</v>
      </c>
      <c r="I82" s="204" t="s">
        <v>552</v>
      </c>
      <c r="J82" s="204"/>
      <c r="K82" s="216"/>
    </row>
    <row r="83" spans="2:11" customFormat="1" ht="15" customHeight="1">
      <c r="B83" s="227"/>
      <c r="C83" s="204" t="s">
        <v>553</v>
      </c>
      <c r="D83" s="204"/>
      <c r="E83" s="204"/>
      <c r="F83" s="225" t="s">
        <v>548</v>
      </c>
      <c r="G83" s="204"/>
      <c r="H83" s="204" t="s">
        <v>554</v>
      </c>
      <c r="I83" s="204" t="s">
        <v>544</v>
      </c>
      <c r="J83" s="204">
        <v>15</v>
      </c>
      <c r="K83" s="216"/>
    </row>
    <row r="84" spans="2:11" customFormat="1" ht="15" customHeight="1">
      <c r="B84" s="227"/>
      <c r="C84" s="204" t="s">
        <v>555</v>
      </c>
      <c r="D84" s="204"/>
      <c r="E84" s="204"/>
      <c r="F84" s="225" t="s">
        <v>548</v>
      </c>
      <c r="G84" s="204"/>
      <c r="H84" s="204" t="s">
        <v>556</v>
      </c>
      <c r="I84" s="204" t="s">
        <v>544</v>
      </c>
      <c r="J84" s="204">
        <v>15</v>
      </c>
      <c r="K84" s="216"/>
    </row>
    <row r="85" spans="2:11" customFormat="1" ht="15" customHeight="1">
      <c r="B85" s="227"/>
      <c r="C85" s="204" t="s">
        <v>557</v>
      </c>
      <c r="D85" s="204"/>
      <c r="E85" s="204"/>
      <c r="F85" s="225" t="s">
        <v>548</v>
      </c>
      <c r="G85" s="204"/>
      <c r="H85" s="204" t="s">
        <v>558</v>
      </c>
      <c r="I85" s="204" t="s">
        <v>544</v>
      </c>
      <c r="J85" s="204">
        <v>20</v>
      </c>
      <c r="K85" s="216"/>
    </row>
    <row r="86" spans="2:11" customFormat="1" ht="15" customHeight="1">
      <c r="B86" s="227"/>
      <c r="C86" s="204" t="s">
        <v>559</v>
      </c>
      <c r="D86" s="204"/>
      <c r="E86" s="204"/>
      <c r="F86" s="225" t="s">
        <v>548</v>
      </c>
      <c r="G86" s="204"/>
      <c r="H86" s="204" t="s">
        <v>560</v>
      </c>
      <c r="I86" s="204" t="s">
        <v>544</v>
      </c>
      <c r="J86" s="204">
        <v>20</v>
      </c>
      <c r="K86" s="216"/>
    </row>
    <row r="87" spans="2:11" customFormat="1" ht="15" customHeight="1">
      <c r="B87" s="227"/>
      <c r="C87" s="204" t="s">
        <v>561</v>
      </c>
      <c r="D87" s="204"/>
      <c r="E87" s="204"/>
      <c r="F87" s="225" t="s">
        <v>548</v>
      </c>
      <c r="G87" s="226"/>
      <c r="H87" s="204" t="s">
        <v>562</v>
      </c>
      <c r="I87" s="204" t="s">
        <v>544</v>
      </c>
      <c r="J87" s="204">
        <v>50</v>
      </c>
      <c r="K87" s="216"/>
    </row>
    <row r="88" spans="2:11" customFormat="1" ht="15" customHeight="1">
      <c r="B88" s="227"/>
      <c r="C88" s="204" t="s">
        <v>563</v>
      </c>
      <c r="D88" s="204"/>
      <c r="E88" s="204"/>
      <c r="F88" s="225" t="s">
        <v>548</v>
      </c>
      <c r="G88" s="226"/>
      <c r="H88" s="204" t="s">
        <v>564</v>
      </c>
      <c r="I88" s="204" t="s">
        <v>544</v>
      </c>
      <c r="J88" s="204">
        <v>20</v>
      </c>
      <c r="K88" s="216"/>
    </row>
    <row r="89" spans="2:11" customFormat="1" ht="15" customHeight="1">
      <c r="B89" s="227"/>
      <c r="C89" s="204" t="s">
        <v>565</v>
      </c>
      <c r="D89" s="204"/>
      <c r="E89" s="204"/>
      <c r="F89" s="225" t="s">
        <v>548</v>
      </c>
      <c r="G89" s="226"/>
      <c r="H89" s="204" t="s">
        <v>566</v>
      </c>
      <c r="I89" s="204" t="s">
        <v>544</v>
      </c>
      <c r="J89" s="204">
        <v>20</v>
      </c>
      <c r="K89" s="216"/>
    </row>
    <row r="90" spans="2:11" customFormat="1" ht="15" customHeight="1">
      <c r="B90" s="227"/>
      <c r="C90" s="204" t="s">
        <v>567</v>
      </c>
      <c r="D90" s="204"/>
      <c r="E90" s="204"/>
      <c r="F90" s="225" t="s">
        <v>548</v>
      </c>
      <c r="G90" s="226"/>
      <c r="H90" s="204" t="s">
        <v>568</v>
      </c>
      <c r="I90" s="204" t="s">
        <v>544</v>
      </c>
      <c r="J90" s="204">
        <v>50</v>
      </c>
      <c r="K90" s="216"/>
    </row>
    <row r="91" spans="2:11" customFormat="1" ht="15" customHeight="1">
      <c r="B91" s="227"/>
      <c r="C91" s="204" t="s">
        <v>569</v>
      </c>
      <c r="D91" s="204"/>
      <c r="E91" s="204"/>
      <c r="F91" s="225" t="s">
        <v>548</v>
      </c>
      <c r="G91" s="226"/>
      <c r="H91" s="204" t="s">
        <v>569</v>
      </c>
      <c r="I91" s="204" t="s">
        <v>544</v>
      </c>
      <c r="J91" s="204">
        <v>50</v>
      </c>
      <c r="K91" s="216"/>
    </row>
    <row r="92" spans="2:11" customFormat="1" ht="15" customHeight="1">
      <c r="B92" s="227"/>
      <c r="C92" s="204" t="s">
        <v>570</v>
      </c>
      <c r="D92" s="204"/>
      <c r="E92" s="204"/>
      <c r="F92" s="225" t="s">
        <v>548</v>
      </c>
      <c r="G92" s="226"/>
      <c r="H92" s="204" t="s">
        <v>571</v>
      </c>
      <c r="I92" s="204" t="s">
        <v>544</v>
      </c>
      <c r="J92" s="204">
        <v>255</v>
      </c>
      <c r="K92" s="216"/>
    </row>
    <row r="93" spans="2:11" customFormat="1" ht="15" customHeight="1">
      <c r="B93" s="227"/>
      <c r="C93" s="204" t="s">
        <v>572</v>
      </c>
      <c r="D93" s="204"/>
      <c r="E93" s="204"/>
      <c r="F93" s="225" t="s">
        <v>542</v>
      </c>
      <c r="G93" s="226"/>
      <c r="H93" s="204" t="s">
        <v>573</v>
      </c>
      <c r="I93" s="204" t="s">
        <v>574</v>
      </c>
      <c r="J93" s="204"/>
      <c r="K93" s="216"/>
    </row>
    <row r="94" spans="2:11" customFormat="1" ht="15" customHeight="1">
      <c r="B94" s="227"/>
      <c r="C94" s="204" t="s">
        <v>575</v>
      </c>
      <c r="D94" s="204"/>
      <c r="E94" s="204"/>
      <c r="F94" s="225" t="s">
        <v>542</v>
      </c>
      <c r="G94" s="226"/>
      <c r="H94" s="204" t="s">
        <v>576</v>
      </c>
      <c r="I94" s="204" t="s">
        <v>577</v>
      </c>
      <c r="J94" s="204"/>
      <c r="K94" s="216"/>
    </row>
    <row r="95" spans="2:11" customFormat="1" ht="15" customHeight="1">
      <c r="B95" s="227"/>
      <c r="C95" s="204" t="s">
        <v>578</v>
      </c>
      <c r="D95" s="204"/>
      <c r="E95" s="204"/>
      <c r="F95" s="225" t="s">
        <v>542</v>
      </c>
      <c r="G95" s="226"/>
      <c r="H95" s="204" t="s">
        <v>578</v>
      </c>
      <c r="I95" s="204" t="s">
        <v>577</v>
      </c>
      <c r="J95" s="204"/>
      <c r="K95" s="216"/>
    </row>
    <row r="96" spans="2:11" customFormat="1" ht="15" customHeight="1">
      <c r="B96" s="227"/>
      <c r="C96" s="204" t="s">
        <v>37</v>
      </c>
      <c r="D96" s="204"/>
      <c r="E96" s="204"/>
      <c r="F96" s="225" t="s">
        <v>542</v>
      </c>
      <c r="G96" s="226"/>
      <c r="H96" s="204" t="s">
        <v>579</v>
      </c>
      <c r="I96" s="204" t="s">
        <v>577</v>
      </c>
      <c r="J96" s="204"/>
      <c r="K96" s="216"/>
    </row>
    <row r="97" spans="2:11" customFormat="1" ht="15" customHeight="1">
      <c r="B97" s="227"/>
      <c r="C97" s="204" t="s">
        <v>47</v>
      </c>
      <c r="D97" s="204"/>
      <c r="E97" s="204"/>
      <c r="F97" s="225" t="s">
        <v>542</v>
      </c>
      <c r="G97" s="226"/>
      <c r="H97" s="204" t="s">
        <v>580</v>
      </c>
      <c r="I97" s="204" t="s">
        <v>577</v>
      </c>
      <c r="J97" s="204"/>
      <c r="K97" s="216"/>
    </row>
    <row r="98" spans="2:11" customFormat="1" ht="15" customHeight="1">
      <c r="B98" s="228"/>
      <c r="C98" s="229"/>
      <c r="D98" s="229"/>
      <c r="E98" s="229"/>
      <c r="F98" s="229"/>
      <c r="G98" s="229"/>
      <c r="H98" s="229"/>
      <c r="I98" s="229"/>
      <c r="J98" s="229"/>
      <c r="K98" s="230"/>
    </row>
    <row r="99" spans="2:11" customFormat="1" ht="18.75" customHeight="1">
      <c r="B99" s="231"/>
      <c r="C99" s="232"/>
      <c r="D99" s="232"/>
      <c r="E99" s="232"/>
      <c r="F99" s="232"/>
      <c r="G99" s="232"/>
      <c r="H99" s="232"/>
      <c r="I99" s="232"/>
      <c r="J99" s="232"/>
      <c r="K99" s="231"/>
    </row>
    <row r="100" spans="2:11" customFormat="1" ht="18.75" customHeight="1">
      <c r="B100" s="211"/>
      <c r="C100" s="211"/>
      <c r="D100" s="211"/>
      <c r="E100" s="211"/>
      <c r="F100" s="211"/>
      <c r="G100" s="211"/>
      <c r="H100" s="211"/>
      <c r="I100" s="211"/>
      <c r="J100" s="211"/>
      <c r="K100" s="211"/>
    </row>
    <row r="101" spans="2:11" customFormat="1" ht="7.5" customHeight="1">
      <c r="B101" s="212"/>
      <c r="C101" s="213"/>
      <c r="D101" s="213"/>
      <c r="E101" s="213"/>
      <c r="F101" s="213"/>
      <c r="G101" s="213"/>
      <c r="H101" s="213"/>
      <c r="I101" s="213"/>
      <c r="J101" s="213"/>
      <c r="K101" s="214"/>
    </row>
    <row r="102" spans="2:11" customFormat="1" ht="45" customHeight="1">
      <c r="B102" s="215"/>
      <c r="C102" s="313" t="s">
        <v>581</v>
      </c>
      <c r="D102" s="313"/>
      <c r="E102" s="313"/>
      <c r="F102" s="313"/>
      <c r="G102" s="313"/>
      <c r="H102" s="313"/>
      <c r="I102" s="313"/>
      <c r="J102" s="313"/>
      <c r="K102" s="216"/>
    </row>
    <row r="103" spans="2:11" customFormat="1" ht="17.25" customHeight="1">
      <c r="B103" s="215"/>
      <c r="C103" s="217" t="s">
        <v>536</v>
      </c>
      <c r="D103" s="217"/>
      <c r="E103" s="217"/>
      <c r="F103" s="217" t="s">
        <v>537</v>
      </c>
      <c r="G103" s="218"/>
      <c r="H103" s="217" t="s">
        <v>53</v>
      </c>
      <c r="I103" s="217" t="s">
        <v>56</v>
      </c>
      <c r="J103" s="217" t="s">
        <v>538</v>
      </c>
      <c r="K103" s="216"/>
    </row>
    <row r="104" spans="2:11" customFormat="1" ht="17.25" customHeight="1">
      <c r="B104" s="215"/>
      <c r="C104" s="219" t="s">
        <v>539</v>
      </c>
      <c r="D104" s="219"/>
      <c r="E104" s="219"/>
      <c r="F104" s="220" t="s">
        <v>540</v>
      </c>
      <c r="G104" s="221"/>
      <c r="H104" s="219"/>
      <c r="I104" s="219"/>
      <c r="J104" s="219" t="s">
        <v>541</v>
      </c>
      <c r="K104" s="216"/>
    </row>
    <row r="105" spans="2:11" customFormat="1" ht="5.25" customHeight="1">
      <c r="B105" s="215"/>
      <c r="C105" s="217"/>
      <c r="D105" s="217"/>
      <c r="E105" s="217"/>
      <c r="F105" s="217"/>
      <c r="G105" s="233"/>
      <c r="H105" s="217"/>
      <c r="I105" s="217"/>
      <c r="J105" s="217"/>
      <c r="K105" s="216"/>
    </row>
    <row r="106" spans="2:11" customFormat="1" ht="15" customHeight="1">
      <c r="B106" s="215"/>
      <c r="C106" s="204" t="s">
        <v>52</v>
      </c>
      <c r="D106" s="224"/>
      <c r="E106" s="224"/>
      <c r="F106" s="225" t="s">
        <v>542</v>
      </c>
      <c r="G106" s="204"/>
      <c r="H106" s="204" t="s">
        <v>582</v>
      </c>
      <c r="I106" s="204" t="s">
        <v>544</v>
      </c>
      <c r="J106" s="204">
        <v>20</v>
      </c>
      <c r="K106" s="216"/>
    </row>
    <row r="107" spans="2:11" customFormat="1" ht="15" customHeight="1">
      <c r="B107" s="215"/>
      <c r="C107" s="204" t="s">
        <v>545</v>
      </c>
      <c r="D107" s="204"/>
      <c r="E107" s="204"/>
      <c r="F107" s="225" t="s">
        <v>542</v>
      </c>
      <c r="G107" s="204"/>
      <c r="H107" s="204" t="s">
        <v>582</v>
      </c>
      <c r="I107" s="204" t="s">
        <v>544</v>
      </c>
      <c r="J107" s="204">
        <v>120</v>
      </c>
      <c r="K107" s="216"/>
    </row>
    <row r="108" spans="2:11" customFormat="1" ht="15" customHeight="1">
      <c r="B108" s="227"/>
      <c r="C108" s="204" t="s">
        <v>547</v>
      </c>
      <c r="D108" s="204"/>
      <c r="E108" s="204"/>
      <c r="F108" s="225" t="s">
        <v>548</v>
      </c>
      <c r="G108" s="204"/>
      <c r="H108" s="204" t="s">
        <v>582</v>
      </c>
      <c r="I108" s="204" t="s">
        <v>544</v>
      </c>
      <c r="J108" s="204">
        <v>50</v>
      </c>
      <c r="K108" s="216"/>
    </row>
    <row r="109" spans="2:11" customFormat="1" ht="15" customHeight="1">
      <c r="B109" s="227"/>
      <c r="C109" s="204" t="s">
        <v>550</v>
      </c>
      <c r="D109" s="204"/>
      <c r="E109" s="204"/>
      <c r="F109" s="225" t="s">
        <v>542</v>
      </c>
      <c r="G109" s="204"/>
      <c r="H109" s="204" t="s">
        <v>582</v>
      </c>
      <c r="I109" s="204" t="s">
        <v>552</v>
      </c>
      <c r="J109" s="204"/>
      <c r="K109" s="216"/>
    </row>
    <row r="110" spans="2:11" customFormat="1" ht="15" customHeight="1">
      <c r="B110" s="227"/>
      <c r="C110" s="204" t="s">
        <v>561</v>
      </c>
      <c r="D110" s="204"/>
      <c r="E110" s="204"/>
      <c r="F110" s="225" t="s">
        <v>548</v>
      </c>
      <c r="G110" s="204"/>
      <c r="H110" s="204" t="s">
        <v>582</v>
      </c>
      <c r="I110" s="204" t="s">
        <v>544</v>
      </c>
      <c r="J110" s="204">
        <v>50</v>
      </c>
      <c r="K110" s="216"/>
    </row>
    <row r="111" spans="2:11" customFormat="1" ht="15" customHeight="1">
      <c r="B111" s="227"/>
      <c r="C111" s="204" t="s">
        <v>569</v>
      </c>
      <c r="D111" s="204"/>
      <c r="E111" s="204"/>
      <c r="F111" s="225" t="s">
        <v>548</v>
      </c>
      <c r="G111" s="204"/>
      <c r="H111" s="204" t="s">
        <v>582</v>
      </c>
      <c r="I111" s="204" t="s">
        <v>544</v>
      </c>
      <c r="J111" s="204">
        <v>50</v>
      </c>
      <c r="K111" s="216"/>
    </row>
    <row r="112" spans="2:11" customFormat="1" ht="15" customHeight="1">
      <c r="B112" s="227"/>
      <c r="C112" s="204" t="s">
        <v>567</v>
      </c>
      <c r="D112" s="204"/>
      <c r="E112" s="204"/>
      <c r="F112" s="225" t="s">
        <v>548</v>
      </c>
      <c r="G112" s="204"/>
      <c r="H112" s="204" t="s">
        <v>582</v>
      </c>
      <c r="I112" s="204" t="s">
        <v>544</v>
      </c>
      <c r="J112" s="204">
        <v>50</v>
      </c>
      <c r="K112" s="216"/>
    </row>
    <row r="113" spans="2:11" customFormat="1" ht="15" customHeight="1">
      <c r="B113" s="227"/>
      <c r="C113" s="204" t="s">
        <v>52</v>
      </c>
      <c r="D113" s="204"/>
      <c r="E113" s="204"/>
      <c r="F113" s="225" t="s">
        <v>542</v>
      </c>
      <c r="G113" s="204"/>
      <c r="H113" s="204" t="s">
        <v>583</v>
      </c>
      <c r="I113" s="204" t="s">
        <v>544</v>
      </c>
      <c r="J113" s="204">
        <v>20</v>
      </c>
      <c r="K113" s="216"/>
    </row>
    <row r="114" spans="2:11" customFormat="1" ht="15" customHeight="1">
      <c r="B114" s="227"/>
      <c r="C114" s="204" t="s">
        <v>584</v>
      </c>
      <c r="D114" s="204"/>
      <c r="E114" s="204"/>
      <c r="F114" s="225" t="s">
        <v>542</v>
      </c>
      <c r="G114" s="204"/>
      <c r="H114" s="204" t="s">
        <v>585</v>
      </c>
      <c r="I114" s="204" t="s">
        <v>544</v>
      </c>
      <c r="J114" s="204">
        <v>120</v>
      </c>
      <c r="K114" s="216"/>
    </row>
    <row r="115" spans="2:11" customFormat="1" ht="15" customHeight="1">
      <c r="B115" s="227"/>
      <c r="C115" s="204" t="s">
        <v>37</v>
      </c>
      <c r="D115" s="204"/>
      <c r="E115" s="204"/>
      <c r="F115" s="225" t="s">
        <v>542</v>
      </c>
      <c r="G115" s="204"/>
      <c r="H115" s="204" t="s">
        <v>586</v>
      </c>
      <c r="I115" s="204" t="s">
        <v>577</v>
      </c>
      <c r="J115" s="204"/>
      <c r="K115" s="216"/>
    </row>
    <row r="116" spans="2:11" customFormat="1" ht="15" customHeight="1">
      <c r="B116" s="227"/>
      <c r="C116" s="204" t="s">
        <v>47</v>
      </c>
      <c r="D116" s="204"/>
      <c r="E116" s="204"/>
      <c r="F116" s="225" t="s">
        <v>542</v>
      </c>
      <c r="G116" s="204"/>
      <c r="H116" s="204" t="s">
        <v>587</v>
      </c>
      <c r="I116" s="204" t="s">
        <v>577</v>
      </c>
      <c r="J116" s="204"/>
      <c r="K116" s="216"/>
    </row>
    <row r="117" spans="2:11" customFormat="1" ht="15" customHeight="1">
      <c r="B117" s="227"/>
      <c r="C117" s="204" t="s">
        <v>56</v>
      </c>
      <c r="D117" s="204"/>
      <c r="E117" s="204"/>
      <c r="F117" s="225" t="s">
        <v>542</v>
      </c>
      <c r="G117" s="204"/>
      <c r="H117" s="204" t="s">
        <v>588</v>
      </c>
      <c r="I117" s="204" t="s">
        <v>589</v>
      </c>
      <c r="J117" s="204"/>
      <c r="K117" s="216"/>
    </row>
    <row r="118" spans="2:11" customFormat="1" ht="15" customHeight="1">
      <c r="B118" s="228"/>
      <c r="C118" s="234"/>
      <c r="D118" s="234"/>
      <c r="E118" s="234"/>
      <c r="F118" s="234"/>
      <c r="G118" s="234"/>
      <c r="H118" s="234"/>
      <c r="I118" s="234"/>
      <c r="J118" s="234"/>
      <c r="K118" s="230"/>
    </row>
    <row r="119" spans="2:11" customFormat="1" ht="18.75" customHeight="1">
      <c r="B119" s="235"/>
      <c r="C119" s="236"/>
      <c r="D119" s="236"/>
      <c r="E119" s="236"/>
      <c r="F119" s="237"/>
      <c r="G119" s="236"/>
      <c r="H119" s="236"/>
      <c r="I119" s="236"/>
      <c r="J119" s="236"/>
      <c r="K119" s="235"/>
    </row>
    <row r="120" spans="2:11" customFormat="1" ht="18.75" customHeight="1">
      <c r="B120" s="211"/>
      <c r="C120" s="211"/>
      <c r="D120" s="211"/>
      <c r="E120" s="211"/>
      <c r="F120" s="211"/>
      <c r="G120" s="211"/>
      <c r="H120" s="211"/>
      <c r="I120" s="211"/>
      <c r="J120" s="211"/>
      <c r="K120" s="211"/>
    </row>
    <row r="121" spans="2:11" customFormat="1" ht="7.5" customHeight="1">
      <c r="B121" s="238"/>
      <c r="C121" s="239"/>
      <c r="D121" s="239"/>
      <c r="E121" s="239"/>
      <c r="F121" s="239"/>
      <c r="G121" s="239"/>
      <c r="H121" s="239"/>
      <c r="I121" s="239"/>
      <c r="J121" s="239"/>
      <c r="K121" s="240"/>
    </row>
    <row r="122" spans="2:11" customFormat="1" ht="45" customHeight="1">
      <c r="B122" s="241"/>
      <c r="C122" s="314" t="s">
        <v>590</v>
      </c>
      <c r="D122" s="314"/>
      <c r="E122" s="314"/>
      <c r="F122" s="314"/>
      <c r="G122" s="314"/>
      <c r="H122" s="314"/>
      <c r="I122" s="314"/>
      <c r="J122" s="314"/>
      <c r="K122" s="242"/>
    </row>
    <row r="123" spans="2:11" customFormat="1" ht="17.25" customHeight="1">
      <c r="B123" s="243"/>
      <c r="C123" s="217" t="s">
        <v>536</v>
      </c>
      <c r="D123" s="217"/>
      <c r="E123" s="217"/>
      <c r="F123" s="217" t="s">
        <v>537</v>
      </c>
      <c r="G123" s="218"/>
      <c r="H123" s="217" t="s">
        <v>53</v>
      </c>
      <c r="I123" s="217" t="s">
        <v>56</v>
      </c>
      <c r="J123" s="217" t="s">
        <v>538</v>
      </c>
      <c r="K123" s="244"/>
    </row>
    <row r="124" spans="2:11" customFormat="1" ht="17.25" customHeight="1">
      <c r="B124" s="243"/>
      <c r="C124" s="219" t="s">
        <v>539</v>
      </c>
      <c r="D124" s="219"/>
      <c r="E124" s="219"/>
      <c r="F124" s="220" t="s">
        <v>540</v>
      </c>
      <c r="G124" s="221"/>
      <c r="H124" s="219"/>
      <c r="I124" s="219"/>
      <c r="J124" s="219" t="s">
        <v>541</v>
      </c>
      <c r="K124" s="244"/>
    </row>
    <row r="125" spans="2:11" customFormat="1" ht="5.25" customHeight="1">
      <c r="B125" s="245"/>
      <c r="C125" s="222"/>
      <c r="D125" s="222"/>
      <c r="E125" s="222"/>
      <c r="F125" s="222"/>
      <c r="G125" s="246"/>
      <c r="H125" s="222"/>
      <c r="I125" s="222"/>
      <c r="J125" s="222"/>
      <c r="K125" s="247"/>
    </row>
    <row r="126" spans="2:11" customFormat="1" ht="15" customHeight="1">
      <c r="B126" s="245"/>
      <c r="C126" s="204" t="s">
        <v>545</v>
      </c>
      <c r="D126" s="224"/>
      <c r="E126" s="224"/>
      <c r="F126" s="225" t="s">
        <v>542</v>
      </c>
      <c r="G126" s="204"/>
      <c r="H126" s="204" t="s">
        <v>582</v>
      </c>
      <c r="I126" s="204" t="s">
        <v>544</v>
      </c>
      <c r="J126" s="204">
        <v>120</v>
      </c>
      <c r="K126" s="248"/>
    </row>
    <row r="127" spans="2:11" customFormat="1" ht="15" customHeight="1">
      <c r="B127" s="245"/>
      <c r="C127" s="204" t="s">
        <v>591</v>
      </c>
      <c r="D127" s="204"/>
      <c r="E127" s="204"/>
      <c r="F127" s="225" t="s">
        <v>542</v>
      </c>
      <c r="G127" s="204"/>
      <c r="H127" s="204" t="s">
        <v>592</v>
      </c>
      <c r="I127" s="204" t="s">
        <v>544</v>
      </c>
      <c r="J127" s="204" t="s">
        <v>593</v>
      </c>
      <c r="K127" s="248"/>
    </row>
    <row r="128" spans="2:11" customFormat="1" ht="15" customHeight="1">
      <c r="B128" s="245"/>
      <c r="C128" s="204" t="s">
        <v>490</v>
      </c>
      <c r="D128" s="204"/>
      <c r="E128" s="204"/>
      <c r="F128" s="225" t="s">
        <v>542</v>
      </c>
      <c r="G128" s="204"/>
      <c r="H128" s="204" t="s">
        <v>594</v>
      </c>
      <c r="I128" s="204" t="s">
        <v>544</v>
      </c>
      <c r="J128" s="204" t="s">
        <v>593</v>
      </c>
      <c r="K128" s="248"/>
    </row>
    <row r="129" spans="2:11" customFormat="1" ht="15" customHeight="1">
      <c r="B129" s="245"/>
      <c r="C129" s="204" t="s">
        <v>553</v>
      </c>
      <c r="D129" s="204"/>
      <c r="E129" s="204"/>
      <c r="F129" s="225" t="s">
        <v>548</v>
      </c>
      <c r="G129" s="204"/>
      <c r="H129" s="204" t="s">
        <v>554</v>
      </c>
      <c r="I129" s="204" t="s">
        <v>544</v>
      </c>
      <c r="J129" s="204">
        <v>15</v>
      </c>
      <c r="K129" s="248"/>
    </row>
    <row r="130" spans="2:11" customFormat="1" ht="15" customHeight="1">
      <c r="B130" s="245"/>
      <c r="C130" s="204" t="s">
        <v>555</v>
      </c>
      <c r="D130" s="204"/>
      <c r="E130" s="204"/>
      <c r="F130" s="225" t="s">
        <v>548</v>
      </c>
      <c r="G130" s="204"/>
      <c r="H130" s="204" t="s">
        <v>556</v>
      </c>
      <c r="I130" s="204" t="s">
        <v>544</v>
      </c>
      <c r="J130" s="204">
        <v>15</v>
      </c>
      <c r="K130" s="248"/>
    </row>
    <row r="131" spans="2:11" customFormat="1" ht="15" customHeight="1">
      <c r="B131" s="245"/>
      <c r="C131" s="204" t="s">
        <v>557</v>
      </c>
      <c r="D131" s="204"/>
      <c r="E131" s="204"/>
      <c r="F131" s="225" t="s">
        <v>548</v>
      </c>
      <c r="G131" s="204"/>
      <c r="H131" s="204" t="s">
        <v>558</v>
      </c>
      <c r="I131" s="204" t="s">
        <v>544</v>
      </c>
      <c r="J131" s="204">
        <v>20</v>
      </c>
      <c r="K131" s="248"/>
    </row>
    <row r="132" spans="2:11" customFormat="1" ht="15" customHeight="1">
      <c r="B132" s="245"/>
      <c r="C132" s="204" t="s">
        <v>559</v>
      </c>
      <c r="D132" s="204"/>
      <c r="E132" s="204"/>
      <c r="F132" s="225" t="s">
        <v>548</v>
      </c>
      <c r="G132" s="204"/>
      <c r="H132" s="204" t="s">
        <v>560</v>
      </c>
      <c r="I132" s="204" t="s">
        <v>544</v>
      </c>
      <c r="J132" s="204">
        <v>20</v>
      </c>
      <c r="K132" s="248"/>
    </row>
    <row r="133" spans="2:11" customFormat="1" ht="15" customHeight="1">
      <c r="B133" s="245"/>
      <c r="C133" s="204" t="s">
        <v>547</v>
      </c>
      <c r="D133" s="204"/>
      <c r="E133" s="204"/>
      <c r="F133" s="225" t="s">
        <v>548</v>
      </c>
      <c r="G133" s="204"/>
      <c r="H133" s="204" t="s">
        <v>582</v>
      </c>
      <c r="I133" s="204" t="s">
        <v>544</v>
      </c>
      <c r="J133" s="204">
        <v>50</v>
      </c>
      <c r="K133" s="248"/>
    </row>
    <row r="134" spans="2:11" customFormat="1" ht="15" customHeight="1">
      <c r="B134" s="245"/>
      <c r="C134" s="204" t="s">
        <v>561</v>
      </c>
      <c r="D134" s="204"/>
      <c r="E134" s="204"/>
      <c r="F134" s="225" t="s">
        <v>548</v>
      </c>
      <c r="G134" s="204"/>
      <c r="H134" s="204" t="s">
        <v>582</v>
      </c>
      <c r="I134" s="204" t="s">
        <v>544</v>
      </c>
      <c r="J134" s="204">
        <v>50</v>
      </c>
      <c r="K134" s="248"/>
    </row>
    <row r="135" spans="2:11" customFormat="1" ht="15" customHeight="1">
      <c r="B135" s="245"/>
      <c r="C135" s="204" t="s">
        <v>567</v>
      </c>
      <c r="D135" s="204"/>
      <c r="E135" s="204"/>
      <c r="F135" s="225" t="s">
        <v>548</v>
      </c>
      <c r="G135" s="204"/>
      <c r="H135" s="204" t="s">
        <v>582</v>
      </c>
      <c r="I135" s="204" t="s">
        <v>544</v>
      </c>
      <c r="J135" s="204">
        <v>50</v>
      </c>
      <c r="K135" s="248"/>
    </row>
    <row r="136" spans="2:11" customFormat="1" ht="15" customHeight="1">
      <c r="B136" s="245"/>
      <c r="C136" s="204" t="s">
        <v>569</v>
      </c>
      <c r="D136" s="204"/>
      <c r="E136" s="204"/>
      <c r="F136" s="225" t="s">
        <v>548</v>
      </c>
      <c r="G136" s="204"/>
      <c r="H136" s="204" t="s">
        <v>582</v>
      </c>
      <c r="I136" s="204" t="s">
        <v>544</v>
      </c>
      <c r="J136" s="204">
        <v>50</v>
      </c>
      <c r="K136" s="248"/>
    </row>
    <row r="137" spans="2:11" customFormat="1" ht="15" customHeight="1">
      <c r="B137" s="245"/>
      <c r="C137" s="204" t="s">
        <v>570</v>
      </c>
      <c r="D137" s="204"/>
      <c r="E137" s="204"/>
      <c r="F137" s="225" t="s">
        <v>548</v>
      </c>
      <c r="G137" s="204"/>
      <c r="H137" s="204" t="s">
        <v>595</v>
      </c>
      <c r="I137" s="204" t="s">
        <v>544</v>
      </c>
      <c r="J137" s="204">
        <v>255</v>
      </c>
      <c r="K137" s="248"/>
    </row>
    <row r="138" spans="2:11" customFormat="1" ht="15" customHeight="1">
      <c r="B138" s="245"/>
      <c r="C138" s="204" t="s">
        <v>572</v>
      </c>
      <c r="D138" s="204"/>
      <c r="E138" s="204"/>
      <c r="F138" s="225" t="s">
        <v>542</v>
      </c>
      <c r="G138" s="204"/>
      <c r="H138" s="204" t="s">
        <v>596</v>
      </c>
      <c r="I138" s="204" t="s">
        <v>574</v>
      </c>
      <c r="J138" s="204"/>
      <c r="K138" s="248"/>
    </row>
    <row r="139" spans="2:11" customFormat="1" ht="15" customHeight="1">
      <c r="B139" s="245"/>
      <c r="C139" s="204" t="s">
        <v>575</v>
      </c>
      <c r="D139" s="204"/>
      <c r="E139" s="204"/>
      <c r="F139" s="225" t="s">
        <v>542</v>
      </c>
      <c r="G139" s="204"/>
      <c r="H139" s="204" t="s">
        <v>597</v>
      </c>
      <c r="I139" s="204" t="s">
        <v>577</v>
      </c>
      <c r="J139" s="204"/>
      <c r="K139" s="248"/>
    </row>
    <row r="140" spans="2:11" customFormat="1" ht="15" customHeight="1">
      <c r="B140" s="245"/>
      <c r="C140" s="204" t="s">
        <v>578</v>
      </c>
      <c r="D140" s="204"/>
      <c r="E140" s="204"/>
      <c r="F140" s="225" t="s">
        <v>542</v>
      </c>
      <c r="G140" s="204"/>
      <c r="H140" s="204" t="s">
        <v>578</v>
      </c>
      <c r="I140" s="204" t="s">
        <v>577</v>
      </c>
      <c r="J140" s="204"/>
      <c r="K140" s="248"/>
    </row>
    <row r="141" spans="2:11" customFormat="1" ht="15" customHeight="1">
      <c r="B141" s="245"/>
      <c r="C141" s="204" t="s">
        <v>37</v>
      </c>
      <c r="D141" s="204"/>
      <c r="E141" s="204"/>
      <c r="F141" s="225" t="s">
        <v>542</v>
      </c>
      <c r="G141" s="204"/>
      <c r="H141" s="204" t="s">
        <v>598</v>
      </c>
      <c r="I141" s="204" t="s">
        <v>577</v>
      </c>
      <c r="J141" s="204"/>
      <c r="K141" s="248"/>
    </row>
    <row r="142" spans="2:11" customFormat="1" ht="15" customHeight="1">
      <c r="B142" s="245"/>
      <c r="C142" s="204" t="s">
        <v>599</v>
      </c>
      <c r="D142" s="204"/>
      <c r="E142" s="204"/>
      <c r="F142" s="225" t="s">
        <v>542</v>
      </c>
      <c r="G142" s="204"/>
      <c r="H142" s="204" t="s">
        <v>600</v>
      </c>
      <c r="I142" s="204" t="s">
        <v>577</v>
      </c>
      <c r="J142" s="204"/>
      <c r="K142" s="248"/>
    </row>
    <row r="143" spans="2:11" customFormat="1" ht="15" customHeight="1">
      <c r="B143" s="249"/>
      <c r="C143" s="250"/>
      <c r="D143" s="250"/>
      <c r="E143" s="250"/>
      <c r="F143" s="250"/>
      <c r="G143" s="250"/>
      <c r="H143" s="250"/>
      <c r="I143" s="250"/>
      <c r="J143" s="250"/>
      <c r="K143" s="251"/>
    </row>
    <row r="144" spans="2:11" customFormat="1" ht="18.75" customHeight="1">
      <c r="B144" s="236"/>
      <c r="C144" s="236"/>
      <c r="D144" s="236"/>
      <c r="E144" s="236"/>
      <c r="F144" s="237"/>
      <c r="G144" s="236"/>
      <c r="H144" s="236"/>
      <c r="I144" s="236"/>
      <c r="J144" s="236"/>
      <c r="K144" s="236"/>
    </row>
    <row r="145" spans="2:11" customFormat="1" ht="18.75" customHeight="1">
      <c r="B145" s="211"/>
      <c r="C145" s="211"/>
      <c r="D145" s="211"/>
      <c r="E145" s="211"/>
      <c r="F145" s="211"/>
      <c r="G145" s="211"/>
      <c r="H145" s="211"/>
      <c r="I145" s="211"/>
      <c r="J145" s="211"/>
      <c r="K145" s="211"/>
    </row>
    <row r="146" spans="2:11" customFormat="1" ht="7.5" customHeight="1">
      <c r="B146" s="212"/>
      <c r="C146" s="213"/>
      <c r="D146" s="213"/>
      <c r="E146" s="213"/>
      <c r="F146" s="213"/>
      <c r="G146" s="213"/>
      <c r="H146" s="213"/>
      <c r="I146" s="213"/>
      <c r="J146" s="213"/>
      <c r="K146" s="214"/>
    </row>
    <row r="147" spans="2:11" customFormat="1" ht="45" customHeight="1">
      <c r="B147" s="215"/>
      <c r="C147" s="313" t="s">
        <v>601</v>
      </c>
      <c r="D147" s="313"/>
      <c r="E147" s="313"/>
      <c r="F147" s="313"/>
      <c r="G147" s="313"/>
      <c r="H147" s="313"/>
      <c r="I147" s="313"/>
      <c r="J147" s="313"/>
      <c r="K147" s="216"/>
    </row>
    <row r="148" spans="2:11" customFormat="1" ht="17.25" customHeight="1">
      <c r="B148" s="215"/>
      <c r="C148" s="217" t="s">
        <v>536</v>
      </c>
      <c r="D148" s="217"/>
      <c r="E148" s="217"/>
      <c r="F148" s="217" t="s">
        <v>537</v>
      </c>
      <c r="G148" s="218"/>
      <c r="H148" s="217" t="s">
        <v>53</v>
      </c>
      <c r="I148" s="217" t="s">
        <v>56</v>
      </c>
      <c r="J148" s="217" t="s">
        <v>538</v>
      </c>
      <c r="K148" s="216"/>
    </row>
    <row r="149" spans="2:11" customFormat="1" ht="17.25" customHeight="1">
      <c r="B149" s="215"/>
      <c r="C149" s="219" t="s">
        <v>539</v>
      </c>
      <c r="D149" s="219"/>
      <c r="E149" s="219"/>
      <c r="F149" s="220" t="s">
        <v>540</v>
      </c>
      <c r="G149" s="221"/>
      <c r="H149" s="219"/>
      <c r="I149" s="219"/>
      <c r="J149" s="219" t="s">
        <v>541</v>
      </c>
      <c r="K149" s="216"/>
    </row>
    <row r="150" spans="2:11" customFormat="1" ht="5.25" customHeight="1">
      <c r="B150" s="227"/>
      <c r="C150" s="222"/>
      <c r="D150" s="222"/>
      <c r="E150" s="222"/>
      <c r="F150" s="222"/>
      <c r="G150" s="223"/>
      <c r="H150" s="222"/>
      <c r="I150" s="222"/>
      <c r="J150" s="222"/>
      <c r="K150" s="248"/>
    </row>
    <row r="151" spans="2:11" customFormat="1" ht="15" customHeight="1">
      <c r="B151" s="227"/>
      <c r="C151" s="252" t="s">
        <v>545</v>
      </c>
      <c r="D151" s="204"/>
      <c r="E151" s="204"/>
      <c r="F151" s="253" t="s">
        <v>542</v>
      </c>
      <c r="G151" s="204"/>
      <c r="H151" s="252" t="s">
        <v>582</v>
      </c>
      <c r="I151" s="252" t="s">
        <v>544</v>
      </c>
      <c r="J151" s="252">
        <v>120</v>
      </c>
      <c r="K151" s="248"/>
    </row>
    <row r="152" spans="2:11" customFormat="1" ht="15" customHeight="1">
      <c r="B152" s="227"/>
      <c r="C152" s="252" t="s">
        <v>591</v>
      </c>
      <c r="D152" s="204"/>
      <c r="E152" s="204"/>
      <c r="F152" s="253" t="s">
        <v>542</v>
      </c>
      <c r="G152" s="204"/>
      <c r="H152" s="252" t="s">
        <v>602</v>
      </c>
      <c r="I152" s="252" t="s">
        <v>544</v>
      </c>
      <c r="J152" s="252" t="s">
        <v>593</v>
      </c>
      <c r="K152" s="248"/>
    </row>
    <row r="153" spans="2:11" customFormat="1" ht="15" customHeight="1">
      <c r="B153" s="227"/>
      <c r="C153" s="252" t="s">
        <v>490</v>
      </c>
      <c r="D153" s="204"/>
      <c r="E153" s="204"/>
      <c r="F153" s="253" t="s">
        <v>542</v>
      </c>
      <c r="G153" s="204"/>
      <c r="H153" s="252" t="s">
        <v>603</v>
      </c>
      <c r="I153" s="252" t="s">
        <v>544</v>
      </c>
      <c r="J153" s="252" t="s">
        <v>593</v>
      </c>
      <c r="K153" s="248"/>
    </row>
    <row r="154" spans="2:11" customFormat="1" ht="15" customHeight="1">
      <c r="B154" s="227"/>
      <c r="C154" s="252" t="s">
        <v>547</v>
      </c>
      <c r="D154" s="204"/>
      <c r="E154" s="204"/>
      <c r="F154" s="253" t="s">
        <v>548</v>
      </c>
      <c r="G154" s="204"/>
      <c r="H154" s="252" t="s">
        <v>582</v>
      </c>
      <c r="I154" s="252" t="s">
        <v>544</v>
      </c>
      <c r="J154" s="252">
        <v>50</v>
      </c>
      <c r="K154" s="248"/>
    </row>
    <row r="155" spans="2:11" customFormat="1" ht="15" customHeight="1">
      <c r="B155" s="227"/>
      <c r="C155" s="252" t="s">
        <v>550</v>
      </c>
      <c r="D155" s="204"/>
      <c r="E155" s="204"/>
      <c r="F155" s="253" t="s">
        <v>542</v>
      </c>
      <c r="G155" s="204"/>
      <c r="H155" s="252" t="s">
        <v>582</v>
      </c>
      <c r="I155" s="252" t="s">
        <v>552</v>
      </c>
      <c r="J155" s="252"/>
      <c r="K155" s="248"/>
    </row>
    <row r="156" spans="2:11" customFormat="1" ht="15" customHeight="1">
      <c r="B156" s="227"/>
      <c r="C156" s="252" t="s">
        <v>561</v>
      </c>
      <c r="D156" s="204"/>
      <c r="E156" s="204"/>
      <c r="F156" s="253" t="s">
        <v>548</v>
      </c>
      <c r="G156" s="204"/>
      <c r="H156" s="252" t="s">
        <v>582</v>
      </c>
      <c r="I156" s="252" t="s">
        <v>544</v>
      </c>
      <c r="J156" s="252">
        <v>50</v>
      </c>
      <c r="K156" s="248"/>
    </row>
    <row r="157" spans="2:11" customFormat="1" ht="15" customHeight="1">
      <c r="B157" s="227"/>
      <c r="C157" s="252" t="s">
        <v>569</v>
      </c>
      <c r="D157" s="204"/>
      <c r="E157" s="204"/>
      <c r="F157" s="253" t="s">
        <v>548</v>
      </c>
      <c r="G157" s="204"/>
      <c r="H157" s="252" t="s">
        <v>582</v>
      </c>
      <c r="I157" s="252" t="s">
        <v>544</v>
      </c>
      <c r="J157" s="252">
        <v>50</v>
      </c>
      <c r="K157" s="248"/>
    </row>
    <row r="158" spans="2:11" customFormat="1" ht="15" customHeight="1">
      <c r="B158" s="227"/>
      <c r="C158" s="252" t="s">
        <v>567</v>
      </c>
      <c r="D158" s="204"/>
      <c r="E158" s="204"/>
      <c r="F158" s="253" t="s">
        <v>548</v>
      </c>
      <c r="G158" s="204"/>
      <c r="H158" s="252" t="s">
        <v>582</v>
      </c>
      <c r="I158" s="252" t="s">
        <v>544</v>
      </c>
      <c r="J158" s="252">
        <v>50</v>
      </c>
      <c r="K158" s="248"/>
    </row>
    <row r="159" spans="2:11" customFormat="1" ht="15" customHeight="1">
      <c r="B159" s="227"/>
      <c r="C159" s="252" t="s">
        <v>89</v>
      </c>
      <c r="D159" s="204"/>
      <c r="E159" s="204"/>
      <c r="F159" s="253" t="s">
        <v>542</v>
      </c>
      <c r="G159" s="204"/>
      <c r="H159" s="252" t="s">
        <v>604</v>
      </c>
      <c r="I159" s="252" t="s">
        <v>544</v>
      </c>
      <c r="J159" s="252" t="s">
        <v>605</v>
      </c>
      <c r="K159" s="248"/>
    </row>
    <row r="160" spans="2:11" customFormat="1" ht="15" customHeight="1">
      <c r="B160" s="227"/>
      <c r="C160" s="252" t="s">
        <v>606</v>
      </c>
      <c r="D160" s="204"/>
      <c r="E160" s="204"/>
      <c r="F160" s="253" t="s">
        <v>542</v>
      </c>
      <c r="G160" s="204"/>
      <c r="H160" s="252" t="s">
        <v>607</v>
      </c>
      <c r="I160" s="252" t="s">
        <v>577</v>
      </c>
      <c r="J160" s="252"/>
      <c r="K160" s="248"/>
    </row>
    <row r="161" spans="2:11" customFormat="1" ht="15" customHeight="1">
      <c r="B161" s="254"/>
      <c r="C161" s="234"/>
      <c r="D161" s="234"/>
      <c r="E161" s="234"/>
      <c r="F161" s="234"/>
      <c r="G161" s="234"/>
      <c r="H161" s="234"/>
      <c r="I161" s="234"/>
      <c r="J161" s="234"/>
      <c r="K161" s="255"/>
    </row>
    <row r="162" spans="2:11" customFormat="1" ht="18.75" customHeight="1">
      <c r="B162" s="236"/>
      <c r="C162" s="246"/>
      <c r="D162" s="246"/>
      <c r="E162" s="246"/>
      <c r="F162" s="256"/>
      <c r="G162" s="246"/>
      <c r="H162" s="246"/>
      <c r="I162" s="246"/>
      <c r="J162" s="246"/>
      <c r="K162" s="236"/>
    </row>
    <row r="163" spans="2:11" customFormat="1" ht="18.75" customHeight="1">
      <c r="B163" s="211"/>
      <c r="C163" s="211"/>
      <c r="D163" s="211"/>
      <c r="E163" s="211"/>
      <c r="F163" s="211"/>
      <c r="G163" s="211"/>
      <c r="H163" s="211"/>
      <c r="I163" s="211"/>
      <c r="J163" s="211"/>
      <c r="K163" s="211"/>
    </row>
    <row r="164" spans="2:11" customFormat="1" ht="7.5" customHeight="1">
      <c r="B164" s="193"/>
      <c r="C164" s="194"/>
      <c r="D164" s="194"/>
      <c r="E164" s="194"/>
      <c r="F164" s="194"/>
      <c r="G164" s="194"/>
      <c r="H164" s="194"/>
      <c r="I164" s="194"/>
      <c r="J164" s="194"/>
      <c r="K164" s="195"/>
    </row>
    <row r="165" spans="2:11" customFormat="1" ht="45" customHeight="1">
      <c r="B165" s="196"/>
      <c r="C165" s="314" t="s">
        <v>608</v>
      </c>
      <c r="D165" s="314"/>
      <c r="E165" s="314"/>
      <c r="F165" s="314"/>
      <c r="G165" s="314"/>
      <c r="H165" s="314"/>
      <c r="I165" s="314"/>
      <c r="J165" s="314"/>
      <c r="K165" s="197"/>
    </row>
    <row r="166" spans="2:11" customFormat="1" ht="17.25" customHeight="1">
      <c r="B166" s="196"/>
      <c r="C166" s="217" t="s">
        <v>536</v>
      </c>
      <c r="D166" s="217"/>
      <c r="E166" s="217"/>
      <c r="F166" s="217" t="s">
        <v>537</v>
      </c>
      <c r="G166" s="257"/>
      <c r="H166" s="258" t="s">
        <v>53</v>
      </c>
      <c r="I166" s="258" t="s">
        <v>56</v>
      </c>
      <c r="J166" s="217" t="s">
        <v>538</v>
      </c>
      <c r="K166" s="197"/>
    </row>
    <row r="167" spans="2:11" customFormat="1" ht="17.25" customHeight="1">
      <c r="B167" s="198"/>
      <c r="C167" s="219" t="s">
        <v>539</v>
      </c>
      <c r="D167" s="219"/>
      <c r="E167" s="219"/>
      <c r="F167" s="220" t="s">
        <v>540</v>
      </c>
      <c r="G167" s="259"/>
      <c r="H167" s="260"/>
      <c r="I167" s="260"/>
      <c r="J167" s="219" t="s">
        <v>541</v>
      </c>
      <c r="K167" s="199"/>
    </row>
    <row r="168" spans="2:11" customFormat="1" ht="5.25" customHeight="1">
      <c r="B168" s="227"/>
      <c r="C168" s="222"/>
      <c r="D168" s="222"/>
      <c r="E168" s="222"/>
      <c r="F168" s="222"/>
      <c r="G168" s="223"/>
      <c r="H168" s="222"/>
      <c r="I168" s="222"/>
      <c r="J168" s="222"/>
      <c r="K168" s="248"/>
    </row>
    <row r="169" spans="2:11" customFormat="1" ht="15" customHeight="1">
      <c r="B169" s="227"/>
      <c r="C169" s="204" t="s">
        <v>545</v>
      </c>
      <c r="D169" s="204"/>
      <c r="E169" s="204"/>
      <c r="F169" s="225" t="s">
        <v>542</v>
      </c>
      <c r="G169" s="204"/>
      <c r="H169" s="204" t="s">
        <v>582</v>
      </c>
      <c r="I169" s="204" t="s">
        <v>544</v>
      </c>
      <c r="J169" s="204">
        <v>120</v>
      </c>
      <c r="K169" s="248"/>
    </row>
    <row r="170" spans="2:11" customFormat="1" ht="15" customHeight="1">
      <c r="B170" s="227"/>
      <c r="C170" s="204" t="s">
        <v>591</v>
      </c>
      <c r="D170" s="204"/>
      <c r="E170" s="204"/>
      <c r="F170" s="225" t="s">
        <v>542</v>
      </c>
      <c r="G170" s="204"/>
      <c r="H170" s="204" t="s">
        <v>592</v>
      </c>
      <c r="I170" s="204" t="s">
        <v>544</v>
      </c>
      <c r="J170" s="204" t="s">
        <v>593</v>
      </c>
      <c r="K170" s="248"/>
    </row>
    <row r="171" spans="2:11" customFormat="1" ht="15" customHeight="1">
      <c r="B171" s="227"/>
      <c r="C171" s="204" t="s">
        <v>490</v>
      </c>
      <c r="D171" s="204"/>
      <c r="E171" s="204"/>
      <c r="F171" s="225" t="s">
        <v>542</v>
      </c>
      <c r="G171" s="204"/>
      <c r="H171" s="204" t="s">
        <v>609</v>
      </c>
      <c r="I171" s="204" t="s">
        <v>544</v>
      </c>
      <c r="J171" s="204" t="s">
        <v>593</v>
      </c>
      <c r="K171" s="248"/>
    </row>
    <row r="172" spans="2:11" customFormat="1" ht="15" customHeight="1">
      <c r="B172" s="227"/>
      <c r="C172" s="204" t="s">
        <v>547</v>
      </c>
      <c r="D172" s="204"/>
      <c r="E172" s="204"/>
      <c r="F172" s="225" t="s">
        <v>548</v>
      </c>
      <c r="G172" s="204"/>
      <c r="H172" s="204" t="s">
        <v>609</v>
      </c>
      <c r="I172" s="204" t="s">
        <v>544</v>
      </c>
      <c r="J172" s="204">
        <v>50</v>
      </c>
      <c r="K172" s="248"/>
    </row>
    <row r="173" spans="2:11" customFormat="1" ht="15" customHeight="1">
      <c r="B173" s="227"/>
      <c r="C173" s="204" t="s">
        <v>550</v>
      </c>
      <c r="D173" s="204"/>
      <c r="E173" s="204"/>
      <c r="F173" s="225" t="s">
        <v>542</v>
      </c>
      <c r="G173" s="204"/>
      <c r="H173" s="204" t="s">
        <v>609</v>
      </c>
      <c r="I173" s="204" t="s">
        <v>552</v>
      </c>
      <c r="J173" s="204"/>
      <c r="K173" s="248"/>
    </row>
    <row r="174" spans="2:11" customFormat="1" ht="15" customHeight="1">
      <c r="B174" s="227"/>
      <c r="C174" s="204" t="s">
        <v>561</v>
      </c>
      <c r="D174" s="204"/>
      <c r="E174" s="204"/>
      <c r="F174" s="225" t="s">
        <v>548</v>
      </c>
      <c r="G174" s="204"/>
      <c r="H174" s="204" t="s">
        <v>609</v>
      </c>
      <c r="I174" s="204" t="s">
        <v>544</v>
      </c>
      <c r="J174" s="204">
        <v>50</v>
      </c>
      <c r="K174" s="248"/>
    </row>
    <row r="175" spans="2:11" customFormat="1" ht="15" customHeight="1">
      <c r="B175" s="227"/>
      <c r="C175" s="204" t="s">
        <v>569</v>
      </c>
      <c r="D175" s="204"/>
      <c r="E175" s="204"/>
      <c r="F175" s="225" t="s">
        <v>548</v>
      </c>
      <c r="G175" s="204"/>
      <c r="H175" s="204" t="s">
        <v>609</v>
      </c>
      <c r="I175" s="204" t="s">
        <v>544</v>
      </c>
      <c r="J175" s="204">
        <v>50</v>
      </c>
      <c r="K175" s="248"/>
    </row>
    <row r="176" spans="2:11" customFormat="1" ht="15" customHeight="1">
      <c r="B176" s="227"/>
      <c r="C176" s="204" t="s">
        <v>567</v>
      </c>
      <c r="D176" s="204"/>
      <c r="E176" s="204"/>
      <c r="F176" s="225" t="s">
        <v>548</v>
      </c>
      <c r="G176" s="204"/>
      <c r="H176" s="204" t="s">
        <v>609</v>
      </c>
      <c r="I176" s="204" t="s">
        <v>544</v>
      </c>
      <c r="J176" s="204">
        <v>50</v>
      </c>
      <c r="K176" s="248"/>
    </row>
    <row r="177" spans="2:11" customFormat="1" ht="15" customHeight="1">
      <c r="B177" s="227"/>
      <c r="C177" s="204" t="s">
        <v>98</v>
      </c>
      <c r="D177" s="204"/>
      <c r="E177" s="204"/>
      <c r="F177" s="225" t="s">
        <v>542</v>
      </c>
      <c r="G177" s="204"/>
      <c r="H177" s="204" t="s">
        <v>610</v>
      </c>
      <c r="I177" s="204" t="s">
        <v>611</v>
      </c>
      <c r="J177" s="204"/>
      <c r="K177" s="248"/>
    </row>
    <row r="178" spans="2:11" customFormat="1" ht="15" customHeight="1">
      <c r="B178" s="227"/>
      <c r="C178" s="204" t="s">
        <v>56</v>
      </c>
      <c r="D178" s="204"/>
      <c r="E178" s="204"/>
      <c r="F178" s="225" t="s">
        <v>542</v>
      </c>
      <c r="G178" s="204"/>
      <c r="H178" s="204" t="s">
        <v>612</v>
      </c>
      <c r="I178" s="204" t="s">
        <v>613</v>
      </c>
      <c r="J178" s="204">
        <v>1</v>
      </c>
      <c r="K178" s="248"/>
    </row>
    <row r="179" spans="2:11" customFormat="1" ht="15" customHeight="1">
      <c r="B179" s="227"/>
      <c r="C179" s="204" t="s">
        <v>52</v>
      </c>
      <c r="D179" s="204"/>
      <c r="E179" s="204"/>
      <c r="F179" s="225" t="s">
        <v>542</v>
      </c>
      <c r="G179" s="204"/>
      <c r="H179" s="204" t="s">
        <v>614</v>
      </c>
      <c r="I179" s="204" t="s">
        <v>544</v>
      </c>
      <c r="J179" s="204">
        <v>20</v>
      </c>
      <c r="K179" s="248"/>
    </row>
    <row r="180" spans="2:11" customFormat="1" ht="15" customHeight="1">
      <c r="B180" s="227"/>
      <c r="C180" s="204" t="s">
        <v>53</v>
      </c>
      <c r="D180" s="204"/>
      <c r="E180" s="204"/>
      <c r="F180" s="225" t="s">
        <v>542</v>
      </c>
      <c r="G180" s="204"/>
      <c r="H180" s="204" t="s">
        <v>615</v>
      </c>
      <c r="I180" s="204" t="s">
        <v>544</v>
      </c>
      <c r="J180" s="204">
        <v>255</v>
      </c>
      <c r="K180" s="248"/>
    </row>
    <row r="181" spans="2:11" customFormat="1" ht="15" customHeight="1">
      <c r="B181" s="227"/>
      <c r="C181" s="204" t="s">
        <v>99</v>
      </c>
      <c r="D181" s="204"/>
      <c r="E181" s="204"/>
      <c r="F181" s="225" t="s">
        <v>542</v>
      </c>
      <c r="G181" s="204"/>
      <c r="H181" s="204" t="s">
        <v>506</v>
      </c>
      <c r="I181" s="204" t="s">
        <v>544</v>
      </c>
      <c r="J181" s="204">
        <v>10</v>
      </c>
      <c r="K181" s="248"/>
    </row>
    <row r="182" spans="2:11" customFormat="1" ht="15" customHeight="1">
      <c r="B182" s="227"/>
      <c r="C182" s="204" t="s">
        <v>100</v>
      </c>
      <c r="D182" s="204"/>
      <c r="E182" s="204"/>
      <c r="F182" s="225" t="s">
        <v>542</v>
      </c>
      <c r="G182" s="204"/>
      <c r="H182" s="204" t="s">
        <v>616</v>
      </c>
      <c r="I182" s="204" t="s">
        <v>577</v>
      </c>
      <c r="J182" s="204"/>
      <c r="K182" s="248"/>
    </row>
    <row r="183" spans="2:11" customFormat="1" ht="15" customHeight="1">
      <c r="B183" s="227"/>
      <c r="C183" s="204" t="s">
        <v>617</v>
      </c>
      <c r="D183" s="204"/>
      <c r="E183" s="204"/>
      <c r="F183" s="225" t="s">
        <v>542</v>
      </c>
      <c r="G183" s="204"/>
      <c r="H183" s="204" t="s">
        <v>618</v>
      </c>
      <c r="I183" s="204" t="s">
        <v>577</v>
      </c>
      <c r="J183" s="204"/>
      <c r="K183" s="248"/>
    </row>
    <row r="184" spans="2:11" customFormat="1" ht="15" customHeight="1">
      <c r="B184" s="227"/>
      <c r="C184" s="204" t="s">
        <v>606</v>
      </c>
      <c r="D184" s="204"/>
      <c r="E184" s="204"/>
      <c r="F184" s="225" t="s">
        <v>542</v>
      </c>
      <c r="G184" s="204"/>
      <c r="H184" s="204" t="s">
        <v>619</v>
      </c>
      <c r="I184" s="204" t="s">
        <v>577</v>
      </c>
      <c r="J184" s="204"/>
      <c r="K184" s="248"/>
    </row>
    <row r="185" spans="2:11" customFormat="1" ht="15" customHeight="1">
      <c r="B185" s="227"/>
      <c r="C185" s="204" t="s">
        <v>102</v>
      </c>
      <c r="D185" s="204"/>
      <c r="E185" s="204"/>
      <c r="F185" s="225" t="s">
        <v>548</v>
      </c>
      <c r="G185" s="204"/>
      <c r="H185" s="204" t="s">
        <v>620</v>
      </c>
      <c r="I185" s="204" t="s">
        <v>544</v>
      </c>
      <c r="J185" s="204">
        <v>50</v>
      </c>
      <c r="K185" s="248"/>
    </row>
    <row r="186" spans="2:11" customFormat="1" ht="15" customHeight="1">
      <c r="B186" s="227"/>
      <c r="C186" s="204" t="s">
        <v>621</v>
      </c>
      <c r="D186" s="204"/>
      <c r="E186" s="204"/>
      <c r="F186" s="225" t="s">
        <v>548</v>
      </c>
      <c r="G186" s="204"/>
      <c r="H186" s="204" t="s">
        <v>622</v>
      </c>
      <c r="I186" s="204" t="s">
        <v>623</v>
      </c>
      <c r="J186" s="204"/>
      <c r="K186" s="248"/>
    </row>
    <row r="187" spans="2:11" customFormat="1" ht="15" customHeight="1">
      <c r="B187" s="227"/>
      <c r="C187" s="204" t="s">
        <v>624</v>
      </c>
      <c r="D187" s="204"/>
      <c r="E187" s="204"/>
      <c r="F187" s="225" t="s">
        <v>548</v>
      </c>
      <c r="G187" s="204"/>
      <c r="H187" s="204" t="s">
        <v>625</v>
      </c>
      <c r="I187" s="204" t="s">
        <v>623</v>
      </c>
      <c r="J187" s="204"/>
      <c r="K187" s="248"/>
    </row>
    <row r="188" spans="2:11" customFormat="1" ht="15" customHeight="1">
      <c r="B188" s="227"/>
      <c r="C188" s="204" t="s">
        <v>626</v>
      </c>
      <c r="D188" s="204"/>
      <c r="E188" s="204"/>
      <c r="F188" s="225" t="s">
        <v>548</v>
      </c>
      <c r="G188" s="204"/>
      <c r="H188" s="204" t="s">
        <v>627</v>
      </c>
      <c r="I188" s="204" t="s">
        <v>623</v>
      </c>
      <c r="J188" s="204"/>
      <c r="K188" s="248"/>
    </row>
    <row r="189" spans="2:11" customFormat="1" ht="15" customHeight="1">
      <c r="B189" s="227"/>
      <c r="C189" s="261" t="s">
        <v>628</v>
      </c>
      <c r="D189" s="204"/>
      <c r="E189" s="204"/>
      <c r="F189" s="225" t="s">
        <v>548</v>
      </c>
      <c r="G189" s="204"/>
      <c r="H189" s="204" t="s">
        <v>629</v>
      </c>
      <c r="I189" s="204" t="s">
        <v>630</v>
      </c>
      <c r="J189" s="262" t="s">
        <v>631</v>
      </c>
      <c r="K189" s="248"/>
    </row>
    <row r="190" spans="2:11" customFormat="1" ht="15" customHeight="1">
      <c r="B190" s="227"/>
      <c r="C190" s="261" t="s">
        <v>41</v>
      </c>
      <c r="D190" s="204"/>
      <c r="E190" s="204"/>
      <c r="F190" s="225" t="s">
        <v>542</v>
      </c>
      <c r="G190" s="204"/>
      <c r="H190" s="201" t="s">
        <v>632</v>
      </c>
      <c r="I190" s="204" t="s">
        <v>633</v>
      </c>
      <c r="J190" s="204"/>
      <c r="K190" s="248"/>
    </row>
    <row r="191" spans="2:11" customFormat="1" ht="15" customHeight="1">
      <c r="B191" s="227"/>
      <c r="C191" s="261" t="s">
        <v>634</v>
      </c>
      <c r="D191" s="204"/>
      <c r="E191" s="204"/>
      <c r="F191" s="225" t="s">
        <v>542</v>
      </c>
      <c r="G191" s="204"/>
      <c r="H191" s="204" t="s">
        <v>635</v>
      </c>
      <c r="I191" s="204" t="s">
        <v>577</v>
      </c>
      <c r="J191" s="204"/>
      <c r="K191" s="248"/>
    </row>
    <row r="192" spans="2:11" customFormat="1" ht="15" customHeight="1">
      <c r="B192" s="227"/>
      <c r="C192" s="261" t="s">
        <v>636</v>
      </c>
      <c r="D192" s="204"/>
      <c r="E192" s="204"/>
      <c r="F192" s="225" t="s">
        <v>542</v>
      </c>
      <c r="G192" s="204"/>
      <c r="H192" s="204" t="s">
        <v>637</v>
      </c>
      <c r="I192" s="204" t="s">
        <v>577</v>
      </c>
      <c r="J192" s="204"/>
      <c r="K192" s="248"/>
    </row>
    <row r="193" spans="2:11" customFormat="1" ht="15" customHeight="1">
      <c r="B193" s="227"/>
      <c r="C193" s="261" t="s">
        <v>638</v>
      </c>
      <c r="D193" s="204"/>
      <c r="E193" s="204"/>
      <c r="F193" s="225" t="s">
        <v>548</v>
      </c>
      <c r="G193" s="204"/>
      <c r="H193" s="204" t="s">
        <v>639</v>
      </c>
      <c r="I193" s="204" t="s">
        <v>577</v>
      </c>
      <c r="J193" s="204"/>
      <c r="K193" s="248"/>
    </row>
    <row r="194" spans="2:11" customFormat="1" ht="15" customHeight="1">
      <c r="B194" s="254"/>
      <c r="C194" s="263"/>
      <c r="D194" s="234"/>
      <c r="E194" s="234"/>
      <c r="F194" s="234"/>
      <c r="G194" s="234"/>
      <c r="H194" s="234"/>
      <c r="I194" s="234"/>
      <c r="J194" s="234"/>
      <c r="K194" s="255"/>
    </row>
    <row r="195" spans="2:11" customFormat="1" ht="18.75" customHeight="1">
      <c r="B195" s="236"/>
      <c r="C195" s="246"/>
      <c r="D195" s="246"/>
      <c r="E195" s="246"/>
      <c r="F195" s="256"/>
      <c r="G195" s="246"/>
      <c r="H195" s="246"/>
      <c r="I195" s="246"/>
      <c r="J195" s="246"/>
      <c r="K195" s="236"/>
    </row>
    <row r="196" spans="2:11" customFormat="1" ht="18.75" customHeight="1">
      <c r="B196" s="236"/>
      <c r="C196" s="246"/>
      <c r="D196" s="246"/>
      <c r="E196" s="246"/>
      <c r="F196" s="256"/>
      <c r="G196" s="246"/>
      <c r="H196" s="246"/>
      <c r="I196" s="246"/>
      <c r="J196" s="246"/>
      <c r="K196" s="236"/>
    </row>
    <row r="197" spans="2:11" customFormat="1" ht="18.75" customHeight="1">
      <c r="B197" s="211"/>
      <c r="C197" s="211"/>
      <c r="D197" s="211"/>
      <c r="E197" s="211"/>
      <c r="F197" s="211"/>
      <c r="G197" s="211"/>
      <c r="H197" s="211"/>
      <c r="I197" s="211"/>
      <c r="J197" s="211"/>
      <c r="K197" s="211"/>
    </row>
    <row r="198" spans="2:11" customFormat="1" ht="12">
      <c r="B198" s="193"/>
      <c r="C198" s="194"/>
      <c r="D198" s="194"/>
      <c r="E198" s="194"/>
      <c r="F198" s="194"/>
      <c r="G198" s="194"/>
      <c r="H198" s="194"/>
      <c r="I198" s="194"/>
      <c r="J198" s="194"/>
      <c r="K198" s="195"/>
    </row>
    <row r="199" spans="2:11" customFormat="1" ht="22.2">
      <c r="B199" s="196"/>
      <c r="C199" s="314" t="s">
        <v>640</v>
      </c>
      <c r="D199" s="314"/>
      <c r="E199" s="314"/>
      <c r="F199" s="314"/>
      <c r="G199" s="314"/>
      <c r="H199" s="314"/>
      <c r="I199" s="314"/>
      <c r="J199" s="314"/>
      <c r="K199" s="197"/>
    </row>
    <row r="200" spans="2:11" customFormat="1" ht="25.5" customHeight="1">
      <c r="B200" s="196"/>
      <c r="C200" s="264" t="s">
        <v>641</v>
      </c>
      <c r="D200" s="264"/>
      <c r="E200" s="264"/>
      <c r="F200" s="264" t="s">
        <v>642</v>
      </c>
      <c r="G200" s="265"/>
      <c r="H200" s="315" t="s">
        <v>643</v>
      </c>
      <c r="I200" s="315"/>
      <c r="J200" s="315"/>
      <c r="K200" s="197"/>
    </row>
    <row r="201" spans="2:11" customFormat="1" ht="5.25" customHeight="1">
      <c r="B201" s="227"/>
      <c r="C201" s="222"/>
      <c r="D201" s="222"/>
      <c r="E201" s="222"/>
      <c r="F201" s="222"/>
      <c r="G201" s="246"/>
      <c r="H201" s="222"/>
      <c r="I201" s="222"/>
      <c r="J201" s="222"/>
      <c r="K201" s="248"/>
    </row>
    <row r="202" spans="2:11" customFormat="1" ht="15" customHeight="1">
      <c r="B202" s="227"/>
      <c r="C202" s="204" t="s">
        <v>633</v>
      </c>
      <c r="D202" s="204"/>
      <c r="E202" s="204"/>
      <c r="F202" s="225" t="s">
        <v>42</v>
      </c>
      <c r="G202" s="204"/>
      <c r="H202" s="316" t="s">
        <v>644</v>
      </c>
      <c r="I202" s="316"/>
      <c r="J202" s="316"/>
      <c r="K202" s="248"/>
    </row>
    <row r="203" spans="2:11" customFormat="1" ht="15" customHeight="1">
      <c r="B203" s="227"/>
      <c r="C203" s="204"/>
      <c r="D203" s="204"/>
      <c r="E203" s="204"/>
      <c r="F203" s="225" t="s">
        <v>43</v>
      </c>
      <c r="G203" s="204"/>
      <c r="H203" s="316" t="s">
        <v>645</v>
      </c>
      <c r="I203" s="316"/>
      <c r="J203" s="316"/>
      <c r="K203" s="248"/>
    </row>
    <row r="204" spans="2:11" customFormat="1" ht="15" customHeight="1">
      <c r="B204" s="227"/>
      <c r="C204" s="204"/>
      <c r="D204" s="204"/>
      <c r="E204" s="204"/>
      <c r="F204" s="225" t="s">
        <v>46</v>
      </c>
      <c r="G204" s="204"/>
      <c r="H204" s="316" t="s">
        <v>646</v>
      </c>
      <c r="I204" s="316"/>
      <c r="J204" s="316"/>
      <c r="K204" s="248"/>
    </row>
    <row r="205" spans="2:11" customFormat="1" ht="15" customHeight="1">
      <c r="B205" s="227"/>
      <c r="C205" s="204"/>
      <c r="D205" s="204"/>
      <c r="E205" s="204"/>
      <c r="F205" s="225" t="s">
        <v>44</v>
      </c>
      <c r="G205" s="204"/>
      <c r="H205" s="316" t="s">
        <v>647</v>
      </c>
      <c r="I205" s="316"/>
      <c r="J205" s="316"/>
      <c r="K205" s="248"/>
    </row>
    <row r="206" spans="2:11" customFormat="1" ht="15" customHeight="1">
      <c r="B206" s="227"/>
      <c r="C206" s="204"/>
      <c r="D206" s="204"/>
      <c r="E206" s="204"/>
      <c r="F206" s="225" t="s">
        <v>45</v>
      </c>
      <c r="G206" s="204"/>
      <c r="H206" s="316" t="s">
        <v>648</v>
      </c>
      <c r="I206" s="316"/>
      <c r="J206" s="316"/>
      <c r="K206" s="248"/>
    </row>
    <row r="207" spans="2:11" customFormat="1" ht="15" customHeight="1">
      <c r="B207" s="227"/>
      <c r="C207" s="204"/>
      <c r="D207" s="204"/>
      <c r="E207" s="204"/>
      <c r="F207" s="225"/>
      <c r="G207" s="204"/>
      <c r="H207" s="204"/>
      <c r="I207" s="204"/>
      <c r="J207" s="204"/>
      <c r="K207" s="248"/>
    </row>
    <row r="208" spans="2:11" customFormat="1" ht="15" customHeight="1">
      <c r="B208" s="227"/>
      <c r="C208" s="204" t="s">
        <v>589</v>
      </c>
      <c r="D208" s="204"/>
      <c r="E208" s="204"/>
      <c r="F208" s="225" t="s">
        <v>78</v>
      </c>
      <c r="G208" s="204"/>
      <c r="H208" s="316" t="s">
        <v>649</v>
      </c>
      <c r="I208" s="316"/>
      <c r="J208" s="316"/>
      <c r="K208" s="248"/>
    </row>
    <row r="209" spans="2:11" customFormat="1" ht="15" customHeight="1">
      <c r="B209" s="227"/>
      <c r="C209" s="204"/>
      <c r="D209" s="204"/>
      <c r="E209" s="204"/>
      <c r="F209" s="225" t="s">
        <v>484</v>
      </c>
      <c r="G209" s="204"/>
      <c r="H209" s="316" t="s">
        <v>485</v>
      </c>
      <c r="I209" s="316"/>
      <c r="J209" s="316"/>
      <c r="K209" s="248"/>
    </row>
    <row r="210" spans="2:11" customFormat="1" ht="15" customHeight="1">
      <c r="B210" s="227"/>
      <c r="C210" s="204"/>
      <c r="D210" s="204"/>
      <c r="E210" s="204"/>
      <c r="F210" s="225" t="s">
        <v>482</v>
      </c>
      <c r="G210" s="204"/>
      <c r="H210" s="316" t="s">
        <v>650</v>
      </c>
      <c r="I210" s="316"/>
      <c r="J210" s="316"/>
      <c r="K210" s="248"/>
    </row>
    <row r="211" spans="2:11" customFormat="1" ht="15" customHeight="1">
      <c r="B211" s="266"/>
      <c r="C211" s="204"/>
      <c r="D211" s="204"/>
      <c r="E211" s="204"/>
      <c r="F211" s="225" t="s">
        <v>486</v>
      </c>
      <c r="G211" s="261"/>
      <c r="H211" s="317" t="s">
        <v>487</v>
      </c>
      <c r="I211" s="317"/>
      <c r="J211" s="317"/>
      <c r="K211" s="267"/>
    </row>
    <row r="212" spans="2:11" customFormat="1" ht="15" customHeight="1">
      <c r="B212" s="266"/>
      <c r="C212" s="204"/>
      <c r="D212" s="204"/>
      <c r="E212" s="204"/>
      <c r="F212" s="225" t="s">
        <v>488</v>
      </c>
      <c r="G212" s="261"/>
      <c r="H212" s="317" t="s">
        <v>651</v>
      </c>
      <c r="I212" s="317"/>
      <c r="J212" s="317"/>
      <c r="K212" s="267"/>
    </row>
    <row r="213" spans="2:11" customFormat="1" ht="15" customHeight="1">
      <c r="B213" s="266"/>
      <c r="C213" s="204"/>
      <c r="D213" s="204"/>
      <c r="E213" s="204"/>
      <c r="F213" s="225"/>
      <c r="G213" s="261"/>
      <c r="H213" s="252"/>
      <c r="I213" s="252"/>
      <c r="J213" s="252"/>
      <c r="K213" s="267"/>
    </row>
    <row r="214" spans="2:11" customFormat="1" ht="15" customHeight="1">
      <c r="B214" s="266"/>
      <c r="C214" s="204" t="s">
        <v>613</v>
      </c>
      <c r="D214" s="204"/>
      <c r="E214" s="204"/>
      <c r="F214" s="225">
        <v>1</v>
      </c>
      <c r="G214" s="261"/>
      <c r="H214" s="317" t="s">
        <v>652</v>
      </c>
      <c r="I214" s="317"/>
      <c r="J214" s="317"/>
      <c r="K214" s="267"/>
    </row>
    <row r="215" spans="2:11" customFormat="1" ht="15" customHeight="1">
      <c r="B215" s="266"/>
      <c r="C215" s="204"/>
      <c r="D215" s="204"/>
      <c r="E215" s="204"/>
      <c r="F215" s="225">
        <v>2</v>
      </c>
      <c r="G215" s="261"/>
      <c r="H215" s="317" t="s">
        <v>653</v>
      </c>
      <c r="I215" s="317"/>
      <c r="J215" s="317"/>
      <c r="K215" s="267"/>
    </row>
    <row r="216" spans="2:11" customFormat="1" ht="15" customHeight="1">
      <c r="B216" s="266"/>
      <c r="C216" s="204"/>
      <c r="D216" s="204"/>
      <c r="E216" s="204"/>
      <c r="F216" s="225">
        <v>3</v>
      </c>
      <c r="G216" s="261"/>
      <c r="H216" s="317" t="s">
        <v>654</v>
      </c>
      <c r="I216" s="317"/>
      <c r="J216" s="317"/>
      <c r="K216" s="267"/>
    </row>
    <row r="217" spans="2:11" customFormat="1" ht="15" customHeight="1">
      <c r="B217" s="266"/>
      <c r="C217" s="204"/>
      <c r="D217" s="204"/>
      <c r="E217" s="204"/>
      <c r="F217" s="225">
        <v>4</v>
      </c>
      <c r="G217" s="261"/>
      <c r="H217" s="317" t="s">
        <v>655</v>
      </c>
      <c r="I217" s="317"/>
      <c r="J217" s="317"/>
      <c r="K217" s="267"/>
    </row>
    <row r="218" spans="2:11" customFormat="1" ht="12.75" customHeight="1">
      <c r="B218" s="268"/>
      <c r="C218" s="269"/>
      <c r="D218" s="269"/>
      <c r="E218" s="269"/>
      <c r="F218" s="269"/>
      <c r="G218" s="269"/>
      <c r="H218" s="269"/>
      <c r="I218" s="269"/>
      <c r="J218" s="269"/>
      <c r="K218" s="270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01b.D01 - Zateplení podla...</vt:lpstr>
      <vt:lpstr>01c.D01 - Okna - izolační...</vt:lpstr>
      <vt:lpstr>Pokyny pro vyplnění</vt:lpstr>
      <vt:lpstr>'01b.D01 - Zateplení podla...'!Názvy_tisku</vt:lpstr>
      <vt:lpstr>'01c.D01 - Okna - izolační...'!Názvy_tisku</vt:lpstr>
      <vt:lpstr>'Rekapitulace stavby'!Názvy_tisku</vt:lpstr>
      <vt:lpstr>'01b.D01 - Zateplení podla...'!Oblast_tisku</vt:lpstr>
      <vt:lpstr>'01c.D01 - Okna - izolační...'!Oblast_tisku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Andrea-PC\Andrea</dc:creator>
  <cp:lastModifiedBy>Rozpočty</cp:lastModifiedBy>
  <dcterms:created xsi:type="dcterms:W3CDTF">2023-02-17T18:13:29Z</dcterms:created>
  <dcterms:modified xsi:type="dcterms:W3CDTF">2023-06-12T13:07:59Z</dcterms:modified>
</cp:coreProperties>
</file>